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faad8a18689dc00/Six Sigma CD/IQR Data files Excel/"/>
    </mc:Choice>
  </mc:AlternateContent>
  <xr:revisionPtr revIDLastSave="41" documentId="8_{670E054A-BD4E-4A5C-B574-341ABA1BB75E}" xr6:coauthVersionLast="45" xr6:coauthVersionMax="45" xr10:uidLastSave="{65CE6832-2965-4DE8-AB3C-82E1C0E173CF}"/>
  <bookViews>
    <workbookView xWindow="-98" yWindow="-98" windowWidth="20715" windowHeight="13276" xr2:uid="{00000000-000D-0000-FFFF-FFFF00000000}"/>
  </bookViews>
  <sheets>
    <sheet name="Admit time" sheetId="4" r:id="rId1"/>
    <sheet name="Sheet3" sheetId="3" r:id="rId2"/>
    <sheet name="Dataxl1 (1)" sheetId="5" state="hidden" r:id="rId3"/>
  </sheets>
  <definedNames>
    <definedName name="_out1">#REF!</definedName>
    <definedName name="ADxlrng1">#REF!</definedName>
    <definedName name="axismax">#REF!</definedName>
    <definedName name="chartrang1">'Dataxl1 (1)'!$H$2:$H$14</definedName>
    <definedName name="chartrngxl">#REF!</definedName>
    <definedName name="endxlrnge">#REF!</definedName>
    <definedName name="Mediana">#REF!</definedName>
    <definedName name="per25a">#REF!</definedName>
    <definedName name="per75a">#REF!</definedName>
    <definedName name="rnga">#REF!</definedName>
    <definedName name="rngforcount">#REF!</definedName>
    <definedName name="rngforcount1">#REF!</definedName>
    <definedName name="rngg1">'Dataxl1 (1)'!$G$14</definedName>
    <definedName name="rngtolook1">#REF!</definedName>
    <definedName name="rngtrue">#REF!</definedName>
    <definedName name="rngxl1">#REF!</definedName>
    <definedName name="rngxl3">'Admit time'!$B$81</definedName>
    <definedName name="rngxl4">#REF!</definedName>
    <definedName name="rngxl5">#REF!</definedName>
    <definedName name="rngxl6">#REF!</definedName>
    <definedName name="xaxis">#REF!</definedName>
    <definedName name="xlrng">#REF!</definedName>
    <definedName name="xlrngbin">#REF!</definedName>
    <definedName name="xlrngbin1">#REF!</definedName>
    <definedName name="xlrngend">'Admit time'!$B$2</definedName>
    <definedName name="xlrngforbins">#REF!</definedName>
    <definedName name="xlrngformean">'Dataxl1 (1)'!$A$2:$A$81</definedName>
    <definedName name="xlrngg">#REF!</definedName>
    <definedName name="xlrngg1">'Dataxl1 (1)'!$G$14</definedName>
    <definedName name="xlrngM">#REF!</definedName>
    <definedName name="xlrngN">#REF!</definedName>
    <definedName name="xlrngnew1">#REF!</definedName>
    <definedName name="xlrngnext">#REF!</definedName>
    <definedName name="xlrngt">'Dataxl1 (1)'!$A$2:$A$81</definedName>
    <definedName name="xlrngtolook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2" i="4" l="1"/>
  <c r="D11" i="4"/>
  <c r="D9" i="4"/>
  <c r="D10" i="4" s="1"/>
  <c r="D4" i="4"/>
  <c r="D5" i="4" s="1"/>
  <c r="D6" i="4" s="1"/>
  <c r="D7" i="4" s="1"/>
  <c r="D8" i="4" s="1"/>
  <c r="D3" i="4"/>
  <c r="I8" i="5" l="1"/>
  <c r="K6" i="5"/>
  <c r="F23" i="5"/>
  <c r="F5" i="5"/>
  <c r="D6" i="5" s="1"/>
  <c r="IS4" i="5"/>
  <c r="IS2" i="5"/>
  <c r="C13" i="5"/>
  <c r="C14" i="5"/>
  <c r="J1" i="5"/>
  <c r="D7" i="5"/>
  <c r="D5" i="5"/>
  <c r="E3" i="5"/>
  <c r="F20" i="5"/>
  <c r="E8" i="5"/>
  <c r="L2" i="5"/>
  <c r="J15" i="5"/>
</calcChain>
</file>

<file path=xl/sharedStrings.xml><?xml version="1.0" encoding="utf-8"?>
<sst xmlns="http://schemas.openxmlformats.org/spreadsheetml/2006/main" count="27" uniqueCount="23">
  <si>
    <t>AdmitTime</t>
  </si>
  <si>
    <t>bins</t>
  </si>
  <si>
    <t>Bins</t>
  </si>
  <si>
    <t>Count = 80</t>
  </si>
  <si>
    <t>Mean = 40.095</t>
  </si>
  <si>
    <t>Stdev = 4.909</t>
  </si>
  <si>
    <t>Minimum = 28.50074</t>
  </si>
  <si>
    <t>50th Percentile (Median) = 40.783</t>
  </si>
  <si>
    <t>Maximum = 51.79779</t>
  </si>
  <si>
    <t>95% CI Mean = 39.002 to 41.187</t>
  </si>
  <si>
    <t>95% CI Sigma = 4.249 to 5.815</t>
  </si>
  <si>
    <t>Anderson-Darling Normality Test:</t>
  </si>
  <si>
    <t>95% CI Mean = 39.002 to 41.187
95% CI Sigma = 4.249 to 5.815
Anderson-Darling Normality Test:
A-Squared = 0.817498
P-Value = 0.0332</t>
  </si>
  <si>
    <t>rngforbinsend</t>
  </si>
  <si>
    <t xml:space="preserve">A-Squared = </t>
  </si>
  <si>
    <t xml:space="preserve">P-value = </t>
  </si>
  <si>
    <t>25th Percentile (Q1) = 0</t>
  </si>
  <si>
    <t>75th Percentile (Q3) = 0</t>
  </si>
  <si>
    <t>Count = 80
Mean = 40.095
Stdev = 4.909
Minimum = 28.50074
25th Percentile (Q1) = 0
50th Percentile (Median) = 40.783
75th Percentile (Q3) = 0
Maximum = 51.79779</t>
  </si>
  <si>
    <t>Time Improved</t>
  </si>
  <si>
    <t>Bin</t>
  </si>
  <si>
    <t>More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</si>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</sst>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"/>
    <numFmt numFmtId="166" formatCode="0.000"/>
    <numFmt numFmtId="167" formatCode="0.0"/>
  </numFmts>
  <fonts count="5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" fontId="0" fillId="0" borderId="0" xfId="0" applyNumberFormat="1"/>
    <xf numFmtId="1" fontId="0" fillId="0" borderId="1" xfId="0" applyNumberFormat="1" applyBorder="1" applyAlignment="1">
      <alignment horizontal="center"/>
    </xf>
    <xf numFmtId="0" fontId="1" fillId="2" borderId="1" xfId="0" applyFont="1" applyFill="1" applyBorder="1"/>
    <xf numFmtId="0" fontId="1" fillId="0" borderId="0" xfId="0" applyFont="1" applyAlignment="1">
      <alignment horizontal="right"/>
    </xf>
    <xf numFmtId="164" fontId="1" fillId="0" borderId="0" xfId="0" applyNumberFormat="1" applyFont="1"/>
    <xf numFmtId="165" fontId="3" fillId="0" borderId="0" xfId="0" applyNumberFormat="1" applyFont="1"/>
    <xf numFmtId="0" fontId="0" fillId="0" borderId="0" xfId="0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0" xfId="0" applyFill="1" applyBorder="1" applyAlignment="1"/>
    <xf numFmtId="0" fontId="0" fillId="0" borderId="2" xfId="0" applyFill="1" applyBorder="1" applyAlignment="1"/>
    <xf numFmtId="0" fontId="4" fillId="0" borderId="3" xfId="0" applyFont="1" applyFill="1" applyBorder="1" applyAlignment="1">
      <alignment horizontal="center"/>
    </xf>
    <xf numFmtId="167" fontId="0" fillId="0" borderId="0" xfId="0" applyNumberFormat="1" applyFill="1" applyBorder="1" applyAlignment="1"/>
    <xf numFmtId="1" fontId="0" fillId="0" borderId="0" xfId="0" applyNumberFormat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'Admit time'!$K$2:$K$10</c:f>
              <c:strCache>
                <c:ptCount val="9"/>
                <c:pt idx="0">
                  <c:v>28.5</c:v>
                </c:pt>
                <c:pt idx="1">
                  <c:v>31.4</c:v>
                </c:pt>
                <c:pt idx="2">
                  <c:v>34.3</c:v>
                </c:pt>
                <c:pt idx="3">
                  <c:v>37.2</c:v>
                </c:pt>
                <c:pt idx="4">
                  <c:v>40.1</c:v>
                </c:pt>
                <c:pt idx="5">
                  <c:v>43.1</c:v>
                </c:pt>
                <c:pt idx="6">
                  <c:v>46.0</c:v>
                </c:pt>
                <c:pt idx="7">
                  <c:v>48.9</c:v>
                </c:pt>
                <c:pt idx="8">
                  <c:v>More</c:v>
                </c:pt>
              </c:strCache>
            </c:strRef>
          </c:cat>
          <c:val>
            <c:numRef>
              <c:f>'Admit time'!$L$2:$L$10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7</c:v>
                </c:pt>
                <c:pt idx="4">
                  <c:v>15</c:v>
                </c:pt>
                <c:pt idx="5">
                  <c:v>26</c:v>
                </c:pt>
                <c:pt idx="6">
                  <c:v>14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2C-4DE5-A05C-ACAC10B63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0402351"/>
        <c:axId val="2086118543"/>
      </c:barChart>
      <c:catAx>
        <c:axId val="18004023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</a:t>
                </a:r>
              </a:p>
            </c:rich>
          </c:tx>
          <c:layout>
            <c:manualLayout>
              <c:xMode val="edge"/>
              <c:yMode val="edge"/>
              <c:x val="0.52971677699145203"/>
              <c:y val="0.8847886894870943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86118543"/>
        <c:crosses val="autoZero"/>
        <c:auto val="1"/>
        <c:lblAlgn val="ctr"/>
        <c:lblOffset val="100"/>
        <c:noMultiLvlLbl val="0"/>
      </c:catAx>
      <c:valAx>
        <c:axId val="208611854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0402351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'Admit time'!$E$2:$E$12</c:f>
              <c:strCache>
                <c:ptCount val="11"/>
                <c:pt idx="0">
                  <c:v>28</c:v>
                </c:pt>
                <c:pt idx="1">
                  <c:v>31</c:v>
                </c:pt>
                <c:pt idx="2">
                  <c:v>34</c:v>
                </c:pt>
                <c:pt idx="3">
                  <c:v>37</c:v>
                </c:pt>
                <c:pt idx="4">
                  <c:v>40</c:v>
                </c:pt>
                <c:pt idx="5">
                  <c:v>43</c:v>
                </c:pt>
                <c:pt idx="6">
                  <c:v>46</c:v>
                </c:pt>
                <c:pt idx="7">
                  <c:v>49</c:v>
                </c:pt>
                <c:pt idx="8">
                  <c:v>52</c:v>
                </c:pt>
                <c:pt idx="9">
                  <c:v>55</c:v>
                </c:pt>
                <c:pt idx="10">
                  <c:v>More</c:v>
                </c:pt>
              </c:strCache>
            </c:strRef>
          </c:cat>
          <c:val>
            <c:numRef>
              <c:f>'Admit time'!$F$2:$F$12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16</c:v>
                </c:pt>
                <c:pt idx="5">
                  <c:v>27</c:v>
                </c:pt>
                <c:pt idx="6">
                  <c:v>14</c:v>
                </c:pt>
                <c:pt idx="7">
                  <c:v>3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C0-4B52-861A-8887629F0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3302159"/>
        <c:axId val="200207279"/>
      </c:barChart>
      <c:catAx>
        <c:axId val="3933021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0207279"/>
        <c:crosses val="autoZero"/>
        <c:auto val="1"/>
        <c:lblAlgn val="ctr"/>
        <c:lblOffset val="100"/>
        <c:noMultiLvlLbl val="0"/>
      </c:catAx>
      <c:valAx>
        <c:axId val="20020727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3302159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85725</xdr:rowOff>
    </xdr:from>
    <xdr:to>
      <xdr:col>9</xdr:col>
      <xdr:colOff>0</xdr:colOff>
      <xdr:row>4</xdr:row>
      <xdr:rowOff>95250</xdr:rowOff>
    </xdr:to>
    <xdr:sp macro="" textlink="">
      <xdr:nvSpPr>
        <xdr:cNvPr id="32770" name="Line 2">
          <a:extLst>
            <a:ext uri="{FF2B5EF4-FFF2-40B4-BE49-F238E27FC236}">
              <a16:creationId xmlns:a16="http://schemas.microsoft.com/office/drawing/2014/main" id="{3C0B351E-00E8-4E1E-B949-547F82146991}"/>
            </a:ext>
          </a:extLst>
        </xdr:cNvPr>
        <xdr:cNvSpPr>
          <a:spLocks noChangeShapeType="1"/>
        </xdr:cNvSpPr>
      </xdr:nvSpPr>
      <xdr:spPr bwMode="auto">
        <a:xfrm flipV="1">
          <a:off x="1490663" y="904875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5</xdr:row>
      <xdr:rowOff>76200</xdr:rowOff>
    </xdr:from>
    <xdr:to>
      <xdr:col>9</xdr:col>
      <xdr:colOff>0</xdr:colOff>
      <xdr:row>5</xdr:row>
      <xdr:rowOff>85725</xdr:rowOff>
    </xdr:to>
    <xdr:sp macro="" textlink="">
      <xdr:nvSpPr>
        <xdr:cNvPr id="32771" name="Line 3">
          <a:extLst>
            <a:ext uri="{FF2B5EF4-FFF2-40B4-BE49-F238E27FC236}">
              <a16:creationId xmlns:a16="http://schemas.microsoft.com/office/drawing/2014/main" id="{EBED78B2-47DD-41C8-832D-4BA896BBA99C}"/>
            </a:ext>
          </a:extLst>
        </xdr:cNvPr>
        <xdr:cNvSpPr>
          <a:spLocks noChangeShapeType="1"/>
        </xdr:cNvSpPr>
      </xdr:nvSpPr>
      <xdr:spPr bwMode="auto">
        <a:xfrm flipV="1">
          <a:off x="1490663" y="1057275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5</xdr:row>
      <xdr:rowOff>85725</xdr:rowOff>
    </xdr:from>
    <xdr:to>
      <xdr:col>9</xdr:col>
      <xdr:colOff>0</xdr:colOff>
      <xdr:row>5</xdr:row>
      <xdr:rowOff>95250</xdr:rowOff>
    </xdr:to>
    <xdr:sp macro="" textlink="">
      <xdr:nvSpPr>
        <xdr:cNvPr id="32772" name="Line 4">
          <a:extLst>
            <a:ext uri="{FF2B5EF4-FFF2-40B4-BE49-F238E27FC236}">
              <a16:creationId xmlns:a16="http://schemas.microsoft.com/office/drawing/2014/main" id="{F9F815E5-576B-4294-B0AF-CB1710F74EE6}"/>
            </a:ext>
          </a:extLst>
        </xdr:cNvPr>
        <xdr:cNvSpPr>
          <a:spLocks noChangeShapeType="1"/>
        </xdr:cNvSpPr>
      </xdr:nvSpPr>
      <xdr:spPr bwMode="auto">
        <a:xfrm flipV="1">
          <a:off x="1490663" y="1066800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6</xdr:row>
      <xdr:rowOff>66675</xdr:rowOff>
    </xdr:from>
    <xdr:to>
      <xdr:col>9</xdr:col>
      <xdr:colOff>0</xdr:colOff>
      <xdr:row>6</xdr:row>
      <xdr:rowOff>76200</xdr:rowOff>
    </xdr:to>
    <xdr:sp macro="" textlink="">
      <xdr:nvSpPr>
        <xdr:cNvPr id="32773" name="Line 5">
          <a:extLst>
            <a:ext uri="{FF2B5EF4-FFF2-40B4-BE49-F238E27FC236}">
              <a16:creationId xmlns:a16="http://schemas.microsoft.com/office/drawing/2014/main" id="{18B95E3B-CE93-4BE0-977F-A1B2B8CCA56C}"/>
            </a:ext>
          </a:extLst>
        </xdr:cNvPr>
        <xdr:cNvSpPr>
          <a:spLocks noChangeShapeType="1"/>
        </xdr:cNvSpPr>
      </xdr:nvSpPr>
      <xdr:spPr bwMode="auto">
        <a:xfrm flipV="1">
          <a:off x="1490663" y="1209675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6</xdr:row>
      <xdr:rowOff>85725</xdr:rowOff>
    </xdr:from>
    <xdr:to>
      <xdr:col>9</xdr:col>
      <xdr:colOff>0</xdr:colOff>
      <xdr:row>6</xdr:row>
      <xdr:rowOff>95250</xdr:rowOff>
    </xdr:to>
    <xdr:sp macro="" textlink="">
      <xdr:nvSpPr>
        <xdr:cNvPr id="32774" name="Line 6">
          <a:extLst>
            <a:ext uri="{FF2B5EF4-FFF2-40B4-BE49-F238E27FC236}">
              <a16:creationId xmlns:a16="http://schemas.microsoft.com/office/drawing/2014/main" id="{50CD2CF0-7F23-4EF5-9EFC-F28B108317E0}"/>
            </a:ext>
          </a:extLst>
        </xdr:cNvPr>
        <xdr:cNvSpPr>
          <a:spLocks noChangeShapeType="1"/>
        </xdr:cNvSpPr>
      </xdr:nvSpPr>
      <xdr:spPr bwMode="auto">
        <a:xfrm flipV="1">
          <a:off x="1490663" y="1228725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7</xdr:row>
      <xdr:rowOff>76200</xdr:rowOff>
    </xdr:from>
    <xdr:to>
      <xdr:col>9</xdr:col>
      <xdr:colOff>0</xdr:colOff>
      <xdr:row>7</xdr:row>
      <xdr:rowOff>85725</xdr:rowOff>
    </xdr:to>
    <xdr:sp macro="" textlink="">
      <xdr:nvSpPr>
        <xdr:cNvPr id="32775" name="Line 7">
          <a:extLst>
            <a:ext uri="{FF2B5EF4-FFF2-40B4-BE49-F238E27FC236}">
              <a16:creationId xmlns:a16="http://schemas.microsoft.com/office/drawing/2014/main" id="{0564352E-D6E4-4C06-B7EC-091958ADBD66}"/>
            </a:ext>
          </a:extLst>
        </xdr:cNvPr>
        <xdr:cNvSpPr>
          <a:spLocks noChangeShapeType="1"/>
        </xdr:cNvSpPr>
      </xdr:nvSpPr>
      <xdr:spPr bwMode="auto">
        <a:xfrm flipV="1">
          <a:off x="1490663" y="1381125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6</xdr:row>
      <xdr:rowOff>57150</xdr:rowOff>
    </xdr:from>
    <xdr:to>
      <xdr:col>9</xdr:col>
      <xdr:colOff>0</xdr:colOff>
      <xdr:row>6</xdr:row>
      <xdr:rowOff>66675</xdr:rowOff>
    </xdr:to>
    <xdr:sp macro="" textlink="">
      <xdr:nvSpPr>
        <xdr:cNvPr id="32776" name="Line 8">
          <a:extLst>
            <a:ext uri="{FF2B5EF4-FFF2-40B4-BE49-F238E27FC236}">
              <a16:creationId xmlns:a16="http://schemas.microsoft.com/office/drawing/2014/main" id="{437CA062-265D-45D4-8E99-C844BE4D1522}"/>
            </a:ext>
          </a:extLst>
        </xdr:cNvPr>
        <xdr:cNvSpPr>
          <a:spLocks noChangeShapeType="1"/>
        </xdr:cNvSpPr>
      </xdr:nvSpPr>
      <xdr:spPr bwMode="auto">
        <a:xfrm flipV="1">
          <a:off x="1490663" y="1200150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7</xdr:row>
      <xdr:rowOff>85725</xdr:rowOff>
    </xdr:from>
    <xdr:to>
      <xdr:col>9</xdr:col>
      <xdr:colOff>0</xdr:colOff>
      <xdr:row>7</xdr:row>
      <xdr:rowOff>95250</xdr:rowOff>
    </xdr:to>
    <xdr:sp macro="" textlink="">
      <xdr:nvSpPr>
        <xdr:cNvPr id="32777" name="Line 9">
          <a:extLst>
            <a:ext uri="{FF2B5EF4-FFF2-40B4-BE49-F238E27FC236}">
              <a16:creationId xmlns:a16="http://schemas.microsoft.com/office/drawing/2014/main" id="{B878A483-AA05-4A89-AD77-A323BECF3082}"/>
            </a:ext>
          </a:extLst>
        </xdr:cNvPr>
        <xdr:cNvSpPr>
          <a:spLocks noChangeShapeType="1"/>
        </xdr:cNvSpPr>
      </xdr:nvSpPr>
      <xdr:spPr bwMode="auto">
        <a:xfrm flipV="1">
          <a:off x="1490663" y="1390650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6</xdr:row>
      <xdr:rowOff>76200</xdr:rowOff>
    </xdr:from>
    <xdr:to>
      <xdr:col>9</xdr:col>
      <xdr:colOff>0</xdr:colOff>
      <xdr:row>6</xdr:row>
      <xdr:rowOff>85725</xdr:rowOff>
    </xdr:to>
    <xdr:sp macro="" textlink="">
      <xdr:nvSpPr>
        <xdr:cNvPr id="32778" name="Line 10">
          <a:extLst>
            <a:ext uri="{FF2B5EF4-FFF2-40B4-BE49-F238E27FC236}">
              <a16:creationId xmlns:a16="http://schemas.microsoft.com/office/drawing/2014/main" id="{B70748B3-B00A-4C79-8B0D-D9AEE0E11E80}"/>
            </a:ext>
          </a:extLst>
        </xdr:cNvPr>
        <xdr:cNvSpPr>
          <a:spLocks noChangeShapeType="1"/>
        </xdr:cNvSpPr>
      </xdr:nvSpPr>
      <xdr:spPr bwMode="auto">
        <a:xfrm flipV="1">
          <a:off x="1490663" y="1219200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6</xdr:row>
      <xdr:rowOff>95250</xdr:rowOff>
    </xdr:from>
    <xdr:to>
      <xdr:col>9</xdr:col>
      <xdr:colOff>0</xdr:colOff>
      <xdr:row>6</xdr:row>
      <xdr:rowOff>104775</xdr:rowOff>
    </xdr:to>
    <xdr:sp macro="" textlink="">
      <xdr:nvSpPr>
        <xdr:cNvPr id="32779" name="Line 11">
          <a:extLst>
            <a:ext uri="{FF2B5EF4-FFF2-40B4-BE49-F238E27FC236}">
              <a16:creationId xmlns:a16="http://schemas.microsoft.com/office/drawing/2014/main" id="{9FDAB087-0D17-4C3C-9B17-A5704DBFE060}"/>
            </a:ext>
          </a:extLst>
        </xdr:cNvPr>
        <xdr:cNvSpPr>
          <a:spLocks noChangeShapeType="1"/>
        </xdr:cNvSpPr>
      </xdr:nvSpPr>
      <xdr:spPr bwMode="auto">
        <a:xfrm flipV="1">
          <a:off x="1490663" y="1238250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7</xdr:row>
      <xdr:rowOff>95250</xdr:rowOff>
    </xdr:from>
    <xdr:to>
      <xdr:col>9</xdr:col>
      <xdr:colOff>0</xdr:colOff>
      <xdr:row>7</xdr:row>
      <xdr:rowOff>104775</xdr:rowOff>
    </xdr:to>
    <xdr:sp macro="" textlink="">
      <xdr:nvSpPr>
        <xdr:cNvPr id="32780" name="Line 12">
          <a:extLst>
            <a:ext uri="{FF2B5EF4-FFF2-40B4-BE49-F238E27FC236}">
              <a16:creationId xmlns:a16="http://schemas.microsoft.com/office/drawing/2014/main" id="{7A999B34-4D68-43E4-9610-710B4FC5C7C8}"/>
            </a:ext>
          </a:extLst>
        </xdr:cNvPr>
        <xdr:cNvSpPr>
          <a:spLocks noChangeShapeType="1"/>
        </xdr:cNvSpPr>
      </xdr:nvSpPr>
      <xdr:spPr bwMode="auto">
        <a:xfrm flipV="1">
          <a:off x="1490663" y="1400175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7</xdr:row>
      <xdr:rowOff>57150</xdr:rowOff>
    </xdr:from>
    <xdr:to>
      <xdr:col>9</xdr:col>
      <xdr:colOff>0</xdr:colOff>
      <xdr:row>7</xdr:row>
      <xdr:rowOff>66675</xdr:rowOff>
    </xdr:to>
    <xdr:sp macro="" textlink="">
      <xdr:nvSpPr>
        <xdr:cNvPr id="32781" name="Line 13">
          <a:extLst>
            <a:ext uri="{FF2B5EF4-FFF2-40B4-BE49-F238E27FC236}">
              <a16:creationId xmlns:a16="http://schemas.microsoft.com/office/drawing/2014/main" id="{1DEF19B5-571B-4BB3-A939-7229F5577E7F}"/>
            </a:ext>
          </a:extLst>
        </xdr:cNvPr>
        <xdr:cNvSpPr>
          <a:spLocks noChangeShapeType="1"/>
        </xdr:cNvSpPr>
      </xdr:nvSpPr>
      <xdr:spPr bwMode="auto">
        <a:xfrm flipV="1">
          <a:off x="1490663" y="1362075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8</xdr:row>
      <xdr:rowOff>66675</xdr:rowOff>
    </xdr:from>
    <xdr:to>
      <xdr:col>9</xdr:col>
      <xdr:colOff>0</xdr:colOff>
      <xdr:row>8</xdr:row>
      <xdr:rowOff>76200</xdr:rowOff>
    </xdr:to>
    <xdr:sp macro="" textlink="">
      <xdr:nvSpPr>
        <xdr:cNvPr id="32782" name="Line 14">
          <a:extLst>
            <a:ext uri="{FF2B5EF4-FFF2-40B4-BE49-F238E27FC236}">
              <a16:creationId xmlns:a16="http://schemas.microsoft.com/office/drawing/2014/main" id="{77998406-5C22-444D-93EB-C760DE5228F2}"/>
            </a:ext>
          </a:extLst>
        </xdr:cNvPr>
        <xdr:cNvSpPr>
          <a:spLocks noChangeShapeType="1"/>
        </xdr:cNvSpPr>
      </xdr:nvSpPr>
      <xdr:spPr bwMode="auto">
        <a:xfrm flipV="1">
          <a:off x="1490663" y="1533525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586154</xdr:colOff>
      <xdr:row>0</xdr:row>
      <xdr:rowOff>118358</xdr:rowOff>
    </xdr:from>
    <xdr:to>
      <xdr:col>20</xdr:col>
      <xdr:colOff>419890</xdr:colOff>
      <xdr:row>15</xdr:row>
      <xdr:rowOff>25363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67AF81-0513-408C-B58F-5A802E4E17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129630</xdr:colOff>
      <xdr:row>0</xdr:row>
      <xdr:rowOff>188669</xdr:rowOff>
    </xdr:from>
    <xdr:to>
      <xdr:col>10</xdr:col>
      <xdr:colOff>581673</xdr:colOff>
      <xdr:row>16</xdr:row>
      <xdr:rowOff>47906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6EF939A-8A21-4770-B1CD-AFFB246DE1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2"/>
  <sheetViews>
    <sheetView showGridLines="0" tabSelected="1" topLeftCell="A64" zoomScale="169" zoomScaleNormal="169" workbookViewId="0">
      <selection activeCell="A83" sqref="A83"/>
    </sheetView>
  </sheetViews>
  <sheetFormatPr defaultRowHeight="12.75" x14ac:dyDescent="0.35"/>
  <cols>
    <col min="1" max="1" width="10.86328125" bestFit="1" customWidth="1"/>
    <col min="2" max="9" width="10.53125" customWidth="1"/>
  </cols>
  <sheetData>
    <row r="1" spans="1:12" ht="26.25" x14ac:dyDescent="0.4">
      <c r="A1" s="7" t="s">
        <v>0</v>
      </c>
      <c r="B1" s="12" t="s">
        <v>19</v>
      </c>
      <c r="C1" s="18"/>
      <c r="D1" s="18" t="s">
        <v>20</v>
      </c>
      <c r="E1" s="15" t="s">
        <v>20</v>
      </c>
      <c r="F1" s="15" t="s">
        <v>22</v>
      </c>
      <c r="G1" s="18"/>
      <c r="H1" s="18"/>
      <c r="I1" s="18"/>
      <c r="K1" s="15" t="s">
        <v>20</v>
      </c>
      <c r="L1" s="15" t="s">
        <v>22</v>
      </c>
    </row>
    <row r="2" spans="1:12" x14ac:dyDescent="0.35">
      <c r="A2" s="6">
        <v>35.374695327431006</v>
      </c>
      <c r="B2" s="6">
        <v>24.679515740325261</v>
      </c>
      <c r="C2" s="17"/>
      <c r="D2" s="17">
        <v>28</v>
      </c>
      <c r="E2" s="19">
        <v>28</v>
      </c>
      <c r="F2" s="13">
        <v>0</v>
      </c>
      <c r="G2" s="17"/>
      <c r="H2" s="17"/>
      <c r="I2" s="17"/>
      <c r="K2" s="16">
        <v>28.500739420677942</v>
      </c>
      <c r="L2" s="13">
        <v>1</v>
      </c>
    </row>
    <row r="3" spans="1:12" x14ac:dyDescent="0.35">
      <c r="A3" s="6">
        <v>33.210823607089978</v>
      </c>
      <c r="B3" s="6">
        <v>17.878425621763938</v>
      </c>
      <c r="C3" s="17"/>
      <c r="D3" s="17">
        <f>D2+3</f>
        <v>31</v>
      </c>
      <c r="E3" s="19">
        <v>31</v>
      </c>
      <c r="F3" s="13">
        <v>5</v>
      </c>
      <c r="G3" s="17"/>
      <c r="H3" s="17"/>
      <c r="I3" s="17"/>
      <c r="K3" s="16">
        <v>31.4128704737603</v>
      </c>
      <c r="L3" s="13">
        <v>4</v>
      </c>
    </row>
    <row r="4" spans="1:12" x14ac:dyDescent="0.35">
      <c r="A4" s="6">
        <v>28.909838880286308</v>
      </c>
      <c r="B4" s="6">
        <v>23.010794533112719</v>
      </c>
      <c r="C4" s="17"/>
      <c r="D4" s="17">
        <f t="shared" ref="D4:D10" si="0">D3+3</f>
        <v>34</v>
      </c>
      <c r="E4" s="19">
        <v>34</v>
      </c>
      <c r="F4" s="13">
        <v>6</v>
      </c>
      <c r="G4" s="17"/>
      <c r="H4" s="17"/>
      <c r="I4" s="17"/>
      <c r="K4" s="16">
        <v>34.325001526842662</v>
      </c>
      <c r="L4" s="13">
        <v>7</v>
      </c>
    </row>
    <row r="5" spans="1:12" x14ac:dyDescent="0.35">
      <c r="A5" s="6">
        <v>43.600516585068817</v>
      </c>
      <c r="B5" s="6">
        <v>27.51695860882716</v>
      </c>
      <c r="C5" s="17"/>
      <c r="D5" s="17">
        <f t="shared" si="0"/>
        <v>37</v>
      </c>
      <c r="E5" s="19">
        <v>37</v>
      </c>
      <c r="F5" s="13">
        <v>6</v>
      </c>
      <c r="G5" s="17"/>
      <c r="H5" s="17"/>
      <c r="I5" s="17"/>
      <c r="K5" s="16">
        <v>37.237132579925017</v>
      </c>
      <c r="L5" s="13">
        <v>7</v>
      </c>
    </row>
    <row r="6" spans="1:12" x14ac:dyDescent="0.35">
      <c r="A6" s="6">
        <v>42.486941062355058</v>
      </c>
      <c r="B6" s="6">
        <v>23.930791293537926</v>
      </c>
      <c r="C6" s="17"/>
      <c r="D6" s="17">
        <f t="shared" si="0"/>
        <v>40</v>
      </c>
      <c r="E6" s="19">
        <v>40</v>
      </c>
      <c r="F6" s="13">
        <v>16</v>
      </c>
      <c r="G6" s="17"/>
      <c r="H6" s="17"/>
      <c r="I6" s="17"/>
      <c r="K6" s="16">
        <v>40.149263633007379</v>
      </c>
      <c r="L6" s="13">
        <v>15</v>
      </c>
    </row>
    <row r="7" spans="1:12" x14ac:dyDescent="0.35">
      <c r="A7" s="6">
        <v>29.823281647215861</v>
      </c>
      <c r="B7" s="6">
        <v>24.457221339544027</v>
      </c>
      <c r="C7" s="17"/>
      <c r="D7" s="17">
        <f t="shared" si="0"/>
        <v>43</v>
      </c>
      <c r="E7" s="19">
        <v>43</v>
      </c>
      <c r="F7" s="13">
        <v>27</v>
      </c>
      <c r="G7" s="17"/>
      <c r="H7" s="17"/>
      <c r="I7" s="17"/>
      <c r="K7" s="16">
        <v>43.061394686089741</v>
      </c>
      <c r="L7" s="13">
        <v>26</v>
      </c>
    </row>
    <row r="8" spans="1:12" x14ac:dyDescent="0.35">
      <c r="A8" s="6">
        <v>44.811042887481996</v>
      </c>
      <c r="B8" s="6">
        <v>17.112480453003457</v>
      </c>
      <c r="C8" s="17"/>
      <c r="D8" s="17">
        <f t="shared" si="0"/>
        <v>46</v>
      </c>
      <c r="E8" s="19">
        <v>46</v>
      </c>
      <c r="F8" s="13">
        <v>14</v>
      </c>
      <c r="G8" s="17"/>
      <c r="H8" s="17"/>
      <c r="I8" s="17"/>
      <c r="K8" s="16">
        <v>45.973525739172103</v>
      </c>
      <c r="L8" s="13">
        <v>14</v>
      </c>
    </row>
    <row r="9" spans="1:12" x14ac:dyDescent="0.35">
      <c r="A9" s="6">
        <v>45.351651775994618</v>
      </c>
      <c r="B9" s="6">
        <v>23.028516356204605</v>
      </c>
      <c r="C9" s="17"/>
      <c r="D9" s="17">
        <f>D8+3</f>
        <v>49</v>
      </c>
      <c r="E9" s="19">
        <v>49</v>
      </c>
      <c r="F9" s="13">
        <v>3</v>
      </c>
      <c r="G9" s="17"/>
      <c r="H9" s="17"/>
      <c r="I9" s="17"/>
      <c r="K9" s="16">
        <v>48.885656792254466</v>
      </c>
      <c r="L9" s="13">
        <v>3</v>
      </c>
    </row>
    <row r="10" spans="1:12" ht="13.15" thickBot="1" x14ac:dyDescent="0.4">
      <c r="A10" s="6">
        <v>46.772316396974105</v>
      </c>
      <c r="B10" s="6">
        <v>17.458176809375153</v>
      </c>
      <c r="C10" s="17"/>
      <c r="D10" s="17">
        <f t="shared" si="0"/>
        <v>52</v>
      </c>
      <c r="E10" s="19">
        <v>52</v>
      </c>
      <c r="F10" s="13">
        <v>3</v>
      </c>
      <c r="G10" s="17"/>
      <c r="H10" s="17"/>
      <c r="I10" s="17"/>
      <c r="K10" s="14" t="s">
        <v>21</v>
      </c>
      <c r="L10" s="14">
        <v>3</v>
      </c>
    </row>
    <row r="11" spans="1:12" x14ac:dyDescent="0.35">
      <c r="A11" s="6">
        <v>42.775312748869084</v>
      </c>
      <c r="B11" s="6">
        <v>21.676845090958572</v>
      </c>
      <c r="C11" s="17"/>
      <c r="D11" s="17">
        <f>D10+3</f>
        <v>55</v>
      </c>
      <c r="E11" s="19">
        <v>55</v>
      </c>
      <c r="F11" s="13">
        <v>0</v>
      </c>
      <c r="G11" s="17"/>
      <c r="H11" s="17"/>
      <c r="I11" s="17"/>
    </row>
    <row r="12" spans="1:12" ht="13.15" thickBot="1" x14ac:dyDescent="0.4">
      <c r="A12" s="6">
        <v>31.742068103252393</v>
      </c>
      <c r="B12" s="6">
        <v>20.24421146196908</v>
      </c>
      <c r="C12" s="17"/>
      <c r="D12" s="17"/>
      <c r="E12" s="14" t="s">
        <v>21</v>
      </c>
      <c r="F12" s="14">
        <v>0</v>
      </c>
      <c r="G12" s="17"/>
      <c r="H12" s="17"/>
      <c r="I12" s="17"/>
    </row>
    <row r="13" spans="1:12" x14ac:dyDescent="0.35">
      <c r="A13" s="6">
        <v>41.840153549839073</v>
      </c>
      <c r="B13" s="6">
        <v>18.852793262907969</v>
      </c>
      <c r="C13" s="17"/>
      <c r="D13" s="17"/>
      <c r="E13" s="17"/>
      <c r="F13" s="17"/>
      <c r="G13" s="17"/>
      <c r="H13" s="17"/>
      <c r="I13" s="17"/>
    </row>
    <row r="14" spans="1:12" x14ac:dyDescent="0.35">
      <c r="A14" s="6">
        <v>36.604640941394997</v>
      </c>
      <c r="B14" s="6">
        <v>16.423705126011111</v>
      </c>
      <c r="C14" s="17"/>
      <c r="D14" s="17"/>
      <c r="E14" s="17"/>
      <c r="F14" s="17"/>
      <c r="G14" s="17"/>
      <c r="H14" s="17"/>
      <c r="I14" s="17"/>
    </row>
    <row r="15" spans="1:12" x14ac:dyDescent="0.35">
      <c r="A15" s="6">
        <v>33.551871327535878</v>
      </c>
      <c r="B15" s="6">
        <v>16.943936911437998</v>
      </c>
      <c r="C15" s="17"/>
      <c r="D15" s="17"/>
      <c r="E15" s="17"/>
      <c r="F15" s="17"/>
      <c r="G15" s="17"/>
      <c r="H15" s="17"/>
      <c r="I15" s="17"/>
    </row>
    <row r="16" spans="1:12" x14ac:dyDescent="0.35">
      <c r="A16" s="6">
        <v>41.558689960189049</v>
      </c>
      <c r="B16" s="6">
        <v>28.391261294774353</v>
      </c>
      <c r="C16" s="17"/>
      <c r="D16" s="17"/>
      <c r="E16" s="17"/>
      <c r="F16" s="17"/>
      <c r="G16" s="17"/>
      <c r="H16" s="17"/>
      <c r="I16" s="17"/>
    </row>
    <row r="17" spans="1:9" x14ac:dyDescent="0.35">
      <c r="A17" s="6">
        <v>37.269761857391948</v>
      </c>
      <c r="B17" s="6">
        <v>16.996042448020738</v>
      </c>
      <c r="C17" s="17"/>
      <c r="D17" s="17"/>
      <c r="E17" s="17"/>
      <c r="F17" s="17"/>
      <c r="G17" s="17"/>
      <c r="H17" s="17"/>
      <c r="I17" s="17"/>
    </row>
    <row r="18" spans="1:9" x14ac:dyDescent="0.35">
      <c r="A18" s="6">
        <v>37.920361349858361</v>
      </c>
      <c r="B18" s="6">
        <v>21.63558198166551</v>
      </c>
      <c r="C18" s="17"/>
      <c r="D18" s="17"/>
      <c r="E18" s="17"/>
      <c r="F18" s="17"/>
      <c r="G18" s="17"/>
      <c r="H18" s="17"/>
      <c r="I18" s="17"/>
    </row>
    <row r="19" spans="1:9" x14ac:dyDescent="0.35">
      <c r="A19" s="6">
        <v>42.532775128509741</v>
      </c>
      <c r="B19" s="6">
        <v>22.077556784816224</v>
      </c>
      <c r="C19" s="17"/>
      <c r="D19" s="17"/>
      <c r="E19" s="17"/>
      <c r="F19" s="17"/>
      <c r="G19" s="17"/>
      <c r="H19" s="17"/>
      <c r="I19" s="17"/>
    </row>
    <row r="20" spans="1:9" x14ac:dyDescent="0.35">
      <c r="A20" s="6">
        <v>43.914945214924586</v>
      </c>
      <c r="B20" s="6">
        <v>23.366950021246243</v>
      </c>
      <c r="C20" s="17"/>
      <c r="D20" s="17"/>
      <c r="E20" s="17"/>
      <c r="F20" s="17"/>
      <c r="G20" s="17"/>
      <c r="H20" s="17"/>
      <c r="I20" s="17"/>
    </row>
    <row r="21" spans="1:9" x14ac:dyDescent="0.35">
      <c r="A21" s="6">
        <v>39.318039031371939</v>
      </c>
      <c r="B21" s="6">
        <v>16.74895257948598</v>
      </c>
      <c r="C21" s="17"/>
      <c r="D21" s="17"/>
      <c r="E21" s="17"/>
      <c r="F21" s="17"/>
      <c r="G21" s="17"/>
      <c r="H21" s="17"/>
      <c r="I21" s="17"/>
    </row>
    <row r="22" spans="1:9" x14ac:dyDescent="0.35">
      <c r="A22" s="6">
        <v>41.191393761695601</v>
      </c>
      <c r="B22" s="6">
        <v>25.222977491548324</v>
      </c>
      <c r="C22" s="17"/>
      <c r="D22" s="17"/>
      <c r="E22" s="17"/>
      <c r="F22" s="17"/>
      <c r="G22" s="17"/>
      <c r="H22" s="17"/>
      <c r="I22" s="17"/>
    </row>
    <row r="23" spans="1:9" x14ac:dyDescent="0.35">
      <c r="A23" s="6">
        <v>40.413696084270242</v>
      </c>
      <c r="B23" s="6">
        <v>21.083481448474256</v>
      </c>
      <c r="C23" s="17"/>
      <c r="D23" s="17"/>
      <c r="E23" s="17"/>
      <c r="F23" s="17"/>
      <c r="G23" s="17"/>
      <c r="H23" s="17"/>
      <c r="I23" s="17"/>
    </row>
    <row r="24" spans="1:9" x14ac:dyDescent="0.35">
      <c r="A24" s="6">
        <v>37.057913511094576</v>
      </c>
      <c r="B24" s="6">
        <v>16.723266919260791</v>
      </c>
      <c r="C24" s="17"/>
      <c r="D24" s="17"/>
      <c r="E24" s="17"/>
      <c r="F24" s="17"/>
      <c r="G24" s="17"/>
      <c r="H24" s="17"/>
      <c r="I24" s="17"/>
    </row>
    <row r="25" spans="1:9" x14ac:dyDescent="0.35">
      <c r="A25" s="6">
        <v>33.927507116401017</v>
      </c>
      <c r="B25" s="6">
        <v>24.025676266859954</v>
      </c>
      <c r="C25" s="17"/>
      <c r="D25" s="17"/>
      <c r="E25" s="17"/>
      <c r="F25" s="17"/>
      <c r="G25" s="17"/>
      <c r="H25" s="17"/>
      <c r="I25" s="17"/>
    </row>
    <row r="26" spans="1:9" x14ac:dyDescent="0.35">
      <c r="A26" s="6">
        <v>38.09880796637178</v>
      </c>
      <c r="B26" s="6">
        <v>18.531758477348006</v>
      </c>
      <c r="C26" s="17"/>
      <c r="D26" s="17"/>
      <c r="E26" s="17"/>
      <c r="F26" s="17"/>
      <c r="G26" s="17"/>
      <c r="H26" s="17"/>
      <c r="I26" s="17"/>
    </row>
    <row r="27" spans="1:9" x14ac:dyDescent="0.35">
      <c r="A27" s="6">
        <v>37.359070396117851</v>
      </c>
      <c r="B27" s="6">
        <v>23.901669383994037</v>
      </c>
      <c r="C27" s="17"/>
      <c r="D27" s="17"/>
      <c r="E27" s="17"/>
      <c r="F27" s="17"/>
      <c r="G27" s="17"/>
      <c r="H27" s="17"/>
      <c r="I27" s="17"/>
    </row>
    <row r="28" spans="1:9" x14ac:dyDescent="0.35">
      <c r="A28" s="6">
        <v>45.546250570545574</v>
      </c>
      <c r="B28" s="6">
        <v>22.520363192295196</v>
      </c>
      <c r="C28" s="17"/>
      <c r="D28" s="17"/>
      <c r="E28" s="17"/>
      <c r="F28" s="17"/>
      <c r="G28" s="17"/>
      <c r="H28" s="17"/>
      <c r="I28" s="17"/>
    </row>
    <row r="29" spans="1:9" x14ac:dyDescent="0.35">
      <c r="A29" s="6">
        <v>30.864972186173159</v>
      </c>
      <c r="B29" s="6">
        <v>26.860069752629915</v>
      </c>
      <c r="C29" s="17"/>
      <c r="D29" s="17"/>
      <c r="E29" s="17"/>
      <c r="F29" s="17"/>
      <c r="G29" s="17"/>
      <c r="H29" s="17"/>
      <c r="I29" s="17"/>
    </row>
    <row r="30" spans="1:9" x14ac:dyDescent="0.35">
      <c r="A30" s="6">
        <v>40.334380110757984</v>
      </c>
      <c r="B30" s="6">
        <v>16.306521002464713</v>
      </c>
      <c r="C30" s="17"/>
      <c r="D30" s="17"/>
      <c r="E30" s="17"/>
      <c r="F30" s="17"/>
      <c r="G30" s="17"/>
      <c r="H30" s="17"/>
      <c r="I30" s="17"/>
    </row>
    <row r="31" spans="1:9" x14ac:dyDescent="0.35">
      <c r="A31" s="6">
        <v>51.797787845336821</v>
      </c>
      <c r="B31" s="6">
        <v>18.587326975579742</v>
      </c>
      <c r="C31" s="17"/>
      <c r="D31" s="17"/>
      <c r="E31" s="17"/>
      <c r="F31" s="17"/>
      <c r="G31" s="17"/>
      <c r="H31" s="17"/>
      <c r="I31" s="17"/>
    </row>
    <row r="32" spans="1:9" x14ac:dyDescent="0.35">
      <c r="A32" s="6">
        <v>44.208671350918308</v>
      </c>
      <c r="B32" s="6">
        <v>26.701520476458477</v>
      </c>
      <c r="C32" s="17"/>
      <c r="D32" s="17"/>
      <c r="E32" s="17"/>
      <c r="F32" s="17"/>
      <c r="G32" s="17"/>
      <c r="H32" s="17"/>
      <c r="I32" s="17"/>
    </row>
    <row r="33" spans="1:9" x14ac:dyDescent="0.35">
      <c r="A33" s="6">
        <v>41.801482025063571</v>
      </c>
      <c r="B33" s="6">
        <v>22.991834123496496</v>
      </c>
      <c r="C33" s="17"/>
      <c r="D33" s="17"/>
      <c r="E33" s="17"/>
      <c r="F33" s="17"/>
      <c r="G33" s="17"/>
      <c r="H33" s="17"/>
      <c r="I33" s="17"/>
    </row>
    <row r="34" spans="1:9" x14ac:dyDescent="0.35">
      <c r="A34" s="6">
        <v>39.412900133247007</v>
      </c>
      <c r="B34" s="6">
        <v>27.780002555039616</v>
      </c>
      <c r="C34" s="17"/>
      <c r="D34" s="17"/>
      <c r="E34" s="17"/>
      <c r="F34" s="17"/>
      <c r="G34" s="17"/>
      <c r="H34" s="17"/>
      <c r="I34" s="17"/>
    </row>
    <row r="35" spans="1:9" x14ac:dyDescent="0.35">
      <c r="A35" s="6">
        <v>37.389714346527242</v>
      </c>
      <c r="B35" s="6">
        <v>20.097902481735424</v>
      </c>
      <c r="C35" s="17"/>
      <c r="D35" s="17"/>
      <c r="E35" s="17"/>
      <c r="F35" s="17"/>
      <c r="G35" s="17"/>
      <c r="H35" s="17"/>
      <c r="I35" s="17"/>
    </row>
    <row r="36" spans="1:9" x14ac:dyDescent="0.35">
      <c r="A36" s="6">
        <v>42.085406227840416</v>
      </c>
      <c r="B36" s="6">
        <v>23.921970795665391</v>
      </c>
      <c r="C36" s="17"/>
      <c r="D36" s="17"/>
      <c r="E36" s="17"/>
      <c r="F36" s="17"/>
      <c r="G36" s="17"/>
      <c r="H36" s="17"/>
      <c r="I36" s="17"/>
    </row>
    <row r="37" spans="1:9" x14ac:dyDescent="0.35">
      <c r="A37" s="6">
        <v>28.500739420677942</v>
      </c>
      <c r="B37" s="6">
        <v>26.13598391355313</v>
      </c>
      <c r="C37" s="17"/>
      <c r="D37" s="17"/>
      <c r="E37" s="17"/>
      <c r="F37" s="17"/>
      <c r="G37" s="17"/>
      <c r="H37" s="17"/>
      <c r="I37" s="17"/>
    </row>
    <row r="38" spans="1:9" x14ac:dyDescent="0.35">
      <c r="A38" s="6">
        <v>43.479307327748863</v>
      </c>
      <c r="B38" s="6">
        <v>23.042592524619877</v>
      </c>
      <c r="C38" s="17"/>
      <c r="D38" s="17"/>
      <c r="E38" s="17"/>
      <c r="F38" s="17"/>
      <c r="G38" s="17"/>
      <c r="H38" s="17"/>
      <c r="I38" s="17"/>
    </row>
    <row r="39" spans="1:9" x14ac:dyDescent="0.35">
      <c r="A39" s="6">
        <v>41.806592536722327</v>
      </c>
      <c r="B39" s="6">
        <v>21.608281143496949</v>
      </c>
      <c r="C39" s="17"/>
      <c r="D39" s="17"/>
      <c r="E39" s="17"/>
      <c r="F39" s="17"/>
      <c r="G39" s="17"/>
      <c r="H39" s="17"/>
      <c r="I39" s="17"/>
    </row>
    <row r="40" spans="1:9" x14ac:dyDescent="0.35">
      <c r="A40" s="6">
        <v>39.781618871884</v>
      </c>
      <c r="B40" s="6">
        <v>23.545895974126111</v>
      </c>
      <c r="C40" s="17"/>
      <c r="D40" s="17"/>
      <c r="E40" s="17"/>
      <c r="F40" s="17"/>
      <c r="G40" s="17"/>
      <c r="H40" s="17"/>
      <c r="I40" s="17"/>
    </row>
    <row r="41" spans="1:9" x14ac:dyDescent="0.35">
      <c r="A41" s="6">
        <v>41.227869130738284</v>
      </c>
      <c r="B41" s="6">
        <v>25.357087954495334</v>
      </c>
      <c r="C41" s="17"/>
      <c r="D41" s="17"/>
      <c r="E41" s="17"/>
      <c r="F41" s="17"/>
      <c r="G41" s="17"/>
      <c r="H41" s="17"/>
      <c r="I41" s="17"/>
    </row>
    <row r="42" spans="1:9" x14ac:dyDescent="0.35">
      <c r="A42" s="6">
        <v>42.97709297885968</v>
      </c>
      <c r="B42" s="6">
        <v>19.153906640505099</v>
      </c>
      <c r="C42" s="17"/>
      <c r="D42" s="17"/>
      <c r="E42" s="17"/>
      <c r="F42" s="17"/>
      <c r="G42" s="17"/>
      <c r="H42" s="17"/>
      <c r="I42" s="17"/>
    </row>
    <row r="43" spans="1:9" x14ac:dyDescent="0.35">
      <c r="A43" s="6">
        <v>41.720368632091251</v>
      </c>
      <c r="B43" s="6">
        <v>26.025387700061145</v>
      </c>
      <c r="C43" s="17"/>
      <c r="D43" s="17"/>
      <c r="E43" s="17"/>
      <c r="F43" s="17"/>
      <c r="G43" s="17"/>
      <c r="H43" s="17"/>
      <c r="I43" s="17"/>
    </row>
    <row r="44" spans="1:9" x14ac:dyDescent="0.35">
      <c r="A44" s="6">
        <v>37.640887921618145</v>
      </c>
      <c r="B44" s="6">
        <v>24.314245149660056</v>
      </c>
      <c r="C44" s="17"/>
      <c r="D44" s="17"/>
      <c r="E44" s="17"/>
      <c r="F44" s="17"/>
      <c r="G44" s="17"/>
      <c r="H44" s="17"/>
      <c r="I44" s="17"/>
    </row>
    <row r="45" spans="1:9" x14ac:dyDescent="0.35">
      <c r="A45" s="6">
        <v>39.768857801825362</v>
      </c>
      <c r="B45" s="6">
        <v>19.167329031742007</v>
      </c>
      <c r="C45" s="17"/>
      <c r="D45" s="17"/>
      <c r="E45" s="17"/>
      <c r="F45" s="17"/>
      <c r="G45" s="17"/>
      <c r="H45" s="17"/>
      <c r="I45" s="17"/>
    </row>
    <row r="46" spans="1:9" x14ac:dyDescent="0.35">
      <c r="A46" s="6">
        <v>50.422750013773609</v>
      </c>
      <c r="B46" s="6">
        <v>18.984461661306714</v>
      </c>
      <c r="C46" s="17"/>
      <c r="D46" s="17"/>
      <c r="E46" s="17"/>
      <c r="F46" s="17"/>
      <c r="G46" s="17"/>
      <c r="H46" s="17"/>
      <c r="I46" s="17"/>
    </row>
    <row r="47" spans="1:9" x14ac:dyDescent="0.35">
      <c r="A47" s="6">
        <v>42.26433635102984</v>
      </c>
      <c r="B47" s="6">
        <v>23.838802938966779</v>
      </c>
      <c r="C47" s="17"/>
      <c r="D47" s="17"/>
      <c r="E47" s="17"/>
      <c r="F47" s="17"/>
      <c r="G47" s="17"/>
      <c r="H47" s="17"/>
      <c r="I47" s="17"/>
    </row>
    <row r="48" spans="1:9" x14ac:dyDescent="0.35">
      <c r="A48" s="6">
        <v>41.867985684654734</v>
      </c>
      <c r="B48" s="6">
        <v>18.792980311560157</v>
      </c>
      <c r="C48" s="17"/>
      <c r="D48" s="17"/>
      <c r="E48" s="17"/>
      <c r="F48" s="17"/>
      <c r="G48" s="17"/>
      <c r="H48" s="17"/>
      <c r="I48" s="17"/>
    </row>
    <row r="49" spans="1:9" x14ac:dyDescent="0.35">
      <c r="A49" s="6">
        <v>40.958238009108236</v>
      </c>
      <c r="B49" s="6">
        <v>22.435563208721849</v>
      </c>
      <c r="C49" s="17"/>
      <c r="D49" s="17"/>
      <c r="E49" s="17"/>
      <c r="F49" s="17"/>
      <c r="G49" s="17"/>
      <c r="H49" s="17"/>
      <c r="I49" s="17"/>
    </row>
    <row r="50" spans="1:9" x14ac:dyDescent="0.35">
      <c r="A50" s="6">
        <v>44.322308770705341</v>
      </c>
      <c r="B50" s="6">
        <v>24.104968678512865</v>
      </c>
      <c r="C50" s="17"/>
      <c r="D50" s="17"/>
      <c r="E50" s="17"/>
      <c r="F50" s="17"/>
      <c r="G50" s="17"/>
      <c r="H50" s="17"/>
      <c r="I50" s="17"/>
    </row>
    <row r="51" spans="1:9" x14ac:dyDescent="0.35">
      <c r="A51" s="6">
        <v>39.803123791293743</v>
      </c>
      <c r="B51" s="6">
        <v>24.222627165055115</v>
      </c>
      <c r="C51" s="17"/>
      <c r="D51" s="17"/>
      <c r="E51" s="17"/>
      <c r="F51" s="17"/>
      <c r="G51" s="17"/>
      <c r="H51" s="17"/>
      <c r="I51" s="17"/>
    </row>
    <row r="52" spans="1:9" x14ac:dyDescent="0.35">
      <c r="A52" s="6">
        <v>42.581641289746756</v>
      </c>
      <c r="B52" s="6">
        <v>18.160476027091715</v>
      </c>
      <c r="C52" s="17"/>
      <c r="D52" s="17"/>
      <c r="E52" s="17"/>
      <c r="F52" s="17"/>
      <c r="G52" s="17"/>
      <c r="H52" s="17"/>
      <c r="I52" s="17"/>
    </row>
    <row r="53" spans="1:9" x14ac:dyDescent="0.35">
      <c r="A53" s="6">
        <v>32.247678910393894</v>
      </c>
      <c r="B53" s="6">
        <v>19.651666930604524</v>
      </c>
      <c r="C53" s="17"/>
      <c r="D53" s="17"/>
      <c r="E53" s="17"/>
      <c r="F53" s="17"/>
      <c r="G53" s="17"/>
      <c r="H53" s="17"/>
      <c r="I53" s="17"/>
    </row>
    <row r="54" spans="1:9" x14ac:dyDescent="0.35">
      <c r="A54" s="6">
        <v>43.364673805434727</v>
      </c>
      <c r="B54" s="6">
        <v>17.75371493958043</v>
      </c>
      <c r="C54" s="17"/>
      <c r="D54" s="17"/>
      <c r="E54" s="17"/>
      <c r="F54" s="17"/>
      <c r="G54" s="17"/>
      <c r="H54" s="17"/>
      <c r="I54" s="17"/>
    </row>
    <row r="55" spans="1:9" x14ac:dyDescent="0.35">
      <c r="A55" s="6">
        <v>33.026543248667089</v>
      </c>
      <c r="B55" s="6">
        <v>24.633737031180686</v>
      </c>
      <c r="C55" s="17"/>
      <c r="D55" s="17"/>
      <c r="E55" s="17"/>
      <c r="F55" s="17"/>
      <c r="G55" s="17"/>
      <c r="H55" s="17"/>
      <c r="I55" s="17"/>
    </row>
    <row r="56" spans="1:9" x14ac:dyDescent="0.35">
      <c r="A56" s="6">
        <v>43.781091080795214</v>
      </c>
      <c r="B56" s="6">
        <v>22.915843984107159</v>
      </c>
      <c r="C56" s="17"/>
      <c r="D56" s="17"/>
      <c r="E56" s="17"/>
      <c r="F56" s="17"/>
      <c r="G56" s="17"/>
      <c r="H56" s="17"/>
      <c r="I56" s="17"/>
    </row>
    <row r="57" spans="1:9" x14ac:dyDescent="0.35">
      <c r="A57" s="6">
        <v>39.453004518697895</v>
      </c>
      <c r="B57" s="6">
        <v>26.746353703016972</v>
      </c>
      <c r="C57" s="17"/>
      <c r="D57" s="17"/>
      <c r="E57" s="17"/>
      <c r="F57" s="17"/>
      <c r="G57" s="17"/>
      <c r="H57" s="17"/>
      <c r="I57" s="17"/>
    </row>
    <row r="58" spans="1:9" x14ac:dyDescent="0.35">
      <c r="A58" s="6">
        <v>36.567271750230276</v>
      </c>
      <c r="B58" s="6">
        <v>26.879594396351123</v>
      </c>
      <c r="C58" s="17"/>
      <c r="D58" s="17"/>
      <c r="E58" s="17"/>
      <c r="F58" s="17"/>
      <c r="G58" s="17"/>
      <c r="H58" s="17"/>
      <c r="I58" s="17"/>
    </row>
    <row r="59" spans="1:9" x14ac:dyDescent="0.35">
      <c r="A59" s="6">
        <v>40.026266449631073</v>
      </c>
      <c r="B59" s="6">
        <v>21.727121853290573</v>
      </c>
      <c r="C59" s="17"/>
      <c r="D59" s="17"/>
      <c r="E59" s="17"/>
      <c r="F59" s="17"/>
      <c r="G59" s="17"/>
      <c r="H59" s="17"/>
      <c r="I59" s="17"/>
    </row>
    <row r="60" spans="1:9" x14ac:dyDescent="0.35">
      <c r="A60" s="6">
        <v>40.16318602982043</v>
      </c>
      <c r="B60" s="6">
        <v>17.117505745688831</v>
      </c>
      <c r="C60" s="17"/>
      <c r="D60" s="17"/>
      <c r="E60" s="17"/>
      <c r="F60" s="17"/>
      <c r="G60" s="17"/>
      <c r="H60" s="17"/>
      <c r="I60" s="17"/>
    </row>
    <row r="61" spans="1:9" x14ac:dyDescent="0.35">
      <c r="A61" s="6">
        <v>40.645469956440117</v>
      </c>
      <c r="B61" s="6">
        <v>25.637697359186063</v>
      </c>
      <c r="C61" s="17"/>
      <c r="D61" s="17"/>
      <c r="E61" s="17"/>
      <c r="F61" s="17"/>
      <c r="G61" s="17"/>
      <c r="H61" s="17"/>
      <c r="I61" s="17"/>
    </row>
    <row r="62" spans="1:9" x14ac:dyDescent="0.35">
      <c r="A62" s="6">
        <v>49.975689198764684</v>
      </c>
      <c r="B62" s="6">
        <v>23.557283665465999</v>
      </c>
      <c r="C62" s="17"/>
      <c r="D62" s="17"/>
      <c r="E62" s="17"/>
      <c r="F62" s="17"/>
      <c r="G62" s="17"/>
      <c r="H62" s="17"/>
      <c r="I62" s="17"/>
    </row>
    <row r="63" spans="1:9" x14ac:dyDescent="0.35">
      <c r="A63" s="6">
        <v>40.626163199273542</v>
      </c>
      <c r="B63" s="6">
        <v>21.517022898439286</v>
      </c>
      <c r="C63" s="17"/>
      <c r="D63" s="17"/>
      <c r="E63" s="17"/>
      <c r="F63" s="17"/>
      <c r="G63" s="17"/>
      <c r="H63" s="17"/>
      <c r="I63" s="17"/>
    </row>
    <row r="64" spans="1:9" x14ac:dyDescent="0.35">
      <c r="A64" s="6">
        <v>44.607899170193704</v>
      </c>
      <c r="B64" s="6">
        <v>19.882568499210688</v>
      </c>
      <c r="C64" s="17"/>
      <c r="D64" s="17"/>
      <c r="E64" s="17"/>
      <c r="F64" s="17"/>
      <c r="G64" s="17"/>
      <c r="H64" s="17"/>
      <c r="I64" s="17"/>
    </row>
    <row r="65" spans="1:9" x14ac:dyDescent="0.35">
      <c r="A65" s="6">
        <v>46.323793899884791</v>
      </c>
      <c r="B65" s="6">
        <v>17.055237812954182</v>
      </c>
      <c r="C65" s="17"/>
      <c r="D65" s="17"/>
      <c r="E65" s="17"/>
      <c r="F65" s="17"/>
      <c r="G65" s="17"/>
      <c r="H65" s="17"/>
      <c r="I65" s="17"/>
    </row>
    <row r="66" spans="1:9" x14ac:dyDescent="0.35">
      <c r="A66" s="6">
        <v>40.639437280005509</v>
      </c>
      <c r="B66" s="6">
        <v>23.860664894088668</v>
      </c>
      <c r="C66" s="17"/>
      <c r="D66" s="17"/>
      <c r="E66" s="17"/>
      <c r="F66" s="17"/>
      <c r="G66" s="17"/>
      <c r="H66" s="17"/>
      <c r="I66" s="17"/>
    </row>
    <row r="67" spans="1:9" x14ac:dyDescent="0.35">
      <c r="A67" s="6">
        <v>37.685457976364759</v>
      </c>
      <c r="B67" s="6">
        <v>21.405947850325916</v>
      </c>
      <c r="C67" s="17"/>
      <c r="D67" s="17"/>
      <c r="E67" s="17"/>
      <c r="F67" s="17"/>
      <c r="G67" s="17"/>
      <c r="H67" s="17"/>
      <c r="I67" s="17"/>
    </row>
    <row r="68" spans="1:9" x14ac:dyDescent="0.35">
      <c r="A68" s="6">
        <v>34.602777772148997</v>
      </c>
      <c r="B68" s="6">
        <v>20.590982476148433</v>
      </c>
      <c r="C68" s="17"/>
      <c r="D68" s="17"/>
      <c r="E68" s="17"/>
      <c r="F68" s="17"/>
      <c r="G68" s="17"/>
      <c r="H68" s="17"/>
      <c r="I68" s="17"/>
    </row>
    <row r="69" spans="1:9" x14ac:dyDescent="0.35">
      <c r="A69" s="6">
        <v>41.076119529571777</v>
      </c>
      <c r="B69" s="6">
        <v>21.006957000089077</v>
      </c>
      <c r="C69" s="17"/>
      <c r="D69" s="17"/>
      <c r="E69" s="17"/>
      <c r="F69" s="17"/>
      <c r="G69" s="17"/>
      <c r="H69" s="17"/>
      <c r="I69" s="17"/>
    </row>
    <row r="70" spans="1:9" x14ac:dyDescent="0.35">
      <c r="A70" s="6">
        <v>35.059907873077144</v>
      </c>
      <c r="B70" s="6">
        <v>23.292306451878154</v>
      </c>
      <c r="C70" s="17"/>
      <c r="D70" s="17"/>
      <c r="E70" s="17"/>
      <c r="F70" s="17"/>
      <c r="G70" s="17"/>
      <c r="H70" s="17"/>
      <c r="I70" s="17"/>
    </row>
    <row r="71" spans="1:9" x14ac:dyDescent="0.35">
      <c r="A71" s="6">
        <v>42.337520489243346</v>
      </c>
      <c r="B71" s="6">
        <v>23.050420481146745</v>
      </c>
      <c r="C71" s="17"/>
      <c r="D71" s="17"/>
      <c r="E71" s="17"/>
      <c r="F71" s="17"/>
      <c r="G71" s="17"/>
      <c r="H71" s="17"/>
      <c r="I71" s="17"/>
    </row>
    <row r="72" spans="1:9" x14ac:dyDescent="0.35">
      <c r="A72" s="6">
        <v>42.707481265848777</v>
      </c>
      <c r="B72" s="6">
        <v>27.532933064118861</v>
      </c>
      <c r="C72" s="17"/>
      <c r="D72" s="17"/>
      <c r="E72" s="17"/>
      <c r="F72" s="17"/>
      <c r="G72" s="17"/>
      <c r="H72" s="17"/>
      <c r="I72" s="17"/>
    </row>
    <row r="73" spans="1:9" x14ac:dyDescent="0.35">
      <c r="A73" s="6">
        <v>45.37012906957159</v>
      </c>
      <c r="B73" s="6">
        <v>21.642372136338217</v>
      </c>
      <c r="C73" s="17"/>
      <c r="D73" s="17"/>
      <c r="E73" s="17"/>
      <c r="F73" s="17"/>
      <c r="G73" s="17"/>
      <c r="H73" s="17"/>
      <c r="I73" s="17"/>
    </row>
    <row r="74" spans="1:9" x14ac:dyDescent="0.35">
      <c r="A74" s="6">
        <v>34.195049432840435</v>
      </c>
      <c r="B74" s="6">
        <v>25.647477111976091</v>
      </c>
      <c r="C74" s="17"/>
      <c r="D74" s="17"/>
      <c r="E74" s="17"/>
      <c r="F74" s="17"/>
      <c r="G74" s="17"/>
      <c r="H74" s="17"/>
      <c r="I74" s="17"/>
    </row>
    <row r="75" spans="1:9" x14ac:dyDescent="0.35">
      <c r="A75" s="6">
        <v>44.384407217855355</v>
      </c>
      <c r="B75" s="6">
        <v>20.37297734769346</v>
      </c>
      <c r="C75" s="17"/>
      <c r="D75" s="17"/>
      <c r="E75" s="17"/>
      <c r="F75" s="17"/>
      <c r="G75" s="17"/>
      <c r="H75" s="17"/>
      <c r="I75" s="17"/>
    </row>
    <row r="76" spans="1:9" x14ac:dyDescent="0.35">
      <c r="A76" s="6">
        <v>47.629857201080696</v>
      </c>
      <c r="B76" s="6">
        <v>23.455372401760325</v>
      </c>
      <c r="C76" s="17"/>
      <c r="D76" s="17"/>
      <c r="E76" s="17"/>
      <c r="F76" s="17"/>
      <c r="G76" s="17"/>
      <c r="H76" s="17"/>
      <c r="I76" s="17"/>
    </row>
    <row r="77" spans="1:9" x14ac:dyDescent="0.35">
      <c r="A77" s="6">
        <v>39.119054564268858</v>
      </c>
      <c r="B77" s="6">
        <v>19.746710876079323</v>
      </c>
      <c r="C77" s="17"/>
      <c r="D77" s="17"/>
      <c r="E77" s="17"/>
      <c r="F77" s="17"/>
      <c r="G77" s="17"/>
      <c r="H77" s="17"/>
      <c r="I77" s="17"/>
    </row>
    <row r="78" spans="1:9" x14ac:dyDescent="0.35">
      <c r="A78" s="6">
        <v>29.12106473595993</v>
      </c>
      <c r="B78" s="6">
        <v>24.353106107480436</v>
      </c>
      <c r="C78" s="17"/>
      <c r="D78" s="17"/>
      <c r="E78" s="17"/>
      <c r="F78" s="17"/>
      <c r="G78" s="17"/>
      <c r="H78" s="17"/>
      <c r="I78" s="17"/>
    </row>
    <row r="79" spans="1:9" x14ac:dyDescent="0.35">
      <c r="A79" s="6">
        <v>40.920299174092904</v>
      </c>
      <c r="B79" s="6">
        <v>23.24922439166847</v>
      </c>
      <c r="C79" s="17"/>
      <c r="D79" s="17"/>
      <c r="E79" s="17"/>
      <c r="F79" s="17"/>
      <c r="G79" s="17"/>
      <c r="H79" s="17"/>
      <c r="I79" s="17"/>
    </row>
    <row r="80" spans="1:9" x14ac:dyDescent="0.35">
      <c r="A80" s="6">
        <v>37.216923639095278</v>
      </c>
      <c r="B80" s="6">
        <v>17.162638368602188</v>
      </c>
      <c r="C80" s="17"/>
      <c r="D80" s="17"/>
      <c r="E80" s="17"/>
      <c r="F80" s="17"/>
      <c r="G80" s="17"/>
      <c r="H80" s="17"/>
      <c r="I80" s="17"/>
    </row>
    <row r="81" spans="1:9" x14ac:dyDescent="0.35">
      <c r="A81" s="6">
        <v>44.703441596274132</v>
      </c>
      <c r="B81" s="6">
        <v>20.034105047515119</v>
      </c>
      <c r="C81" s="17"/>
      <c r="D81" s="17"/>
      <c r="E81" s="17"/>
      <c r="F81" s="17"/>
      <c r="G81" s="17"/>
      <c r="H81" s="17"/>
      <c r="I81" s="17"/>
    </row>
    <row r="82" spans="1:9" x14ac:dyDescent="0.35">
      <c r="A82" s="5">
        <f>_xlfn.QUARTILE.EXC(A2:A81,3)</f>
        <v>43.267778598790969</v>
      </c>
    </row>
  </sheetData>
  <sortState xmlns:xlrd2="http://schemas.microsoft.com/office/spreadsheetml/2017/richdata2" ref="E2:E11">
    <sortCondition ref="E2"/>
  </sortState>
  <phoneticPr fontId="2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3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S102"/>
  <sheetViews>
    <sheetView workbookViewId="0">
      <selection activeCell="K7" sqref="K7"/>
    </sheetView>
  </sheetViews>
  <sheetFormatPr defaultRowHeight="12.75" x14ac:dyDescent="0.35"/>
  <sheetData>
    <row r="1" spans="1:253" ht="13.15" x14ac:dyDescent="0.4">
      <c r="A1" s="7" t="s">
        <v>1</v>
      </c>
      <c r="B1">
        <v>40.094513244792502</v>
      </c>
      <c r="D1">
        <v>80</v>
      </c>
      <c r="G1" t="s">
        <v>2</v>
      </c>
      <c r="J1" t="e">
        <f>SUM(xlrng + D4)</f>
        <v>#REF!</v>
      </c>
      <c r="Z1">
        <v>40.094513244792502</v>
      </c>
      <c r="IS1">
        <v>79</v>
      </c>
    </row>
    <row r="2" spans="1:253" x14ac:dyDescent="0.35">
      <c r="A2" s="6">
        <v>28.500739420677942</v>
      </c>
      <c r="B2">
        <v>4.9090999722112665</v>
      </c>
      <c r="F2">
        <v>28</v>
      </c>
      <c r="G2" s="4">
        <v>28</v>
      </c>
      <c r="H2">
        <v>5</v>
      </c>
      <c r="K2">
        <v>64</v>
      </c>
      <c r="L2">
        <f>SUM(xlrngg1-G2)/100</f>
        <v>0.36</v>
      </c>
      <c r="M2" s="4">
        <v>28.500739420677942</v>
      </c>
      <c r="N2">
        <v>0.84758667777050889</v>
      </c>
      <c r="Z2" s="5">
        <v>80</v>
      </c>
      <c r="IS2">
        <f>((1-(95/100))/2)</f>
        <v>2.5000000000000022E-2</v>
      </c>
    </row>
    <row r="3" spans="1:253" x14ac:dyDescent="0.35">
      <c r="A3" s="6">
        <v>28.909838880286308</v>
      </c>
      <c r="D3">
        <v>11</v>
      </c>
      <c r="E3">
        <f>ROUND(POWER((16*F4),0.333)+0.5,0)</f>
        <v>11</v>
      </c>
      <c r="F3">
        <v>51.797787845336821</v>
      </c>
      <c r="G3" s="4">
        <v>31</v>
      </c>
      <c r="H3">
        <v>6</v>
      </c>
      <c r="M3" s="4">
        <v>28.755143189475216</v>
      </c>
      <c r="N3">
        <v>0.95665223021177825</v>
      </c>
      <c r="Z3">
        <v>3207.5610595834</v>
      </c>
      <c r="IS3">
        <v>56.308902833439767</v>
      </c>
    </row>
    <row r="4" spans="1:253" x14ac:dyDescent="0.35">
      <c r="A4" s="6">
        <v>29.12106473595993</v>
      </c>
      <c r="D4">
        <v>3</v>
      </c>
      <c r="F4">
        <v>80</v>
      </c>
      <c r="G4" s="4">
        <v>34</v>
      </c>
      <c r="H4">
        <v>6</v>
      </c>
      <c r="M4" s="4">
        <v>29.009546958272491</v>
      </c>
      <c r="N4">
        <v>1.0768561880937293</v>
      </c>
      <c r="Z4" s="3">
        <v>4.9090999722112665</v>
      </c>
      <c r="IS4">
        <f>(95/100)+(1-(95/100))/2</f>
        <v>0.97499999999999998</v>
      </c>
    </row>
    <row r="5" spans="1:253" x14ac:dyDescent="0.35">
      <c r="A5" s="6">
        <v>29.823281647215861</v>
      </c>
      <c r="D5" s="5">
        <f>SUM(D3-1)</f>
        <v>10</v>
      </c>
      <c r="F5">
        <f>SUM(F3-F2)</f>
        <v>23.797787845336821</v>
      </c>
      <c r="G5" s="4">
        <v>37</v>
      </c>
      <c r="H5">
        <v>16</v>
      </c>
      <c r="M5" s="4">
        <v>29.263950727069766</v>
      </c>
      <c r="N5">
        <v>1.2089128145571288</v>
      </c>
      <c r="Z5" s="3">
        <v>40.094513244792502</v>
      </c>
      <c r="IS5">
        <v>105.472750018303</v>
      </c>
    </row>
    <row r="6" spans="1:253" x14ac:dyDescent="0.35">
      <c r="A6" s="6">
        <v>30.864972186173159</v>
      </c>
      <c r="D6">
        <f>ROUNDDOWN((F5/D4),0)+1</f>
        <v>8</v>
      </c>
      <c r="G6" s="4">
        <v>40</v>
      </c>
      <c r="H6">
        <v>27</v>
      </c>
      <c r="K6" t="e">
        <f>MAX(chartrngxl)</f>
        <v>#REF!</v>
      </c>
      <c r="M6" s="4">
        <v>29.51835449586704</v>
      </c>
      <c r="N6">
        <v>1.3535238341095113</v>
      </c>
      <c r="Z6" s="3">
        <v>28.500739420677942</v>
      </c>
    </row>
    <row r="7" spans="1:253" x14ac:dyDescent="0.35">
      <c r="A7" s="6">
        <v>31.742068103252393</v>
      </c>
      <c r="D7">
        <f>(D3-1)</f>
        <v>10</v>
      </c>
      <c r="G7" s="4">
        <v>43</v>
      </c>
      <c r="H7">
        <v>14</v>
      </c>
      <c r="K7">
        <v>29.7</v>
      </c>
      <c r="M7" s="4">
        <v>29.772758264664315</v>
      </c>
      <c r="N7">
        <v>1.5113689213942314</v>
      </c>
      <c r="Z7" s="5">
        <v>0</v>
      </c>
    </row>
    <row r="8" spans="1:253" x14ac:dyDescent="0.35">
      <c r="A8" s="6">
        <v>32.247678910393894</v>
      </c>
      <c r="D8">
        <v>10</v>
      </c>
      <c r="E8" t="e">
        <f>ABS(SUM(A2-endxlrnge))</f>
        <v>#REF!</v>
      </c>
      <c r="G8" s="4">
        <v>46</v>
      </c>
      <c r="H8">
        <v>3</v>
      </c>
      <c r="I8">
        <f>ABS(SUM(F3-G2))</f>
        <v>23.797787845336821</v>
      </c>
      <c r="M8" s="4">
        <v>30.02716203346159</v>
      </c>
      <c r="N8">
        <v>1.6830953521594894</v>
      </c>
      <c r="Z8" s="3">
        <v>40.782884565266514</v>
      </c>
    </row>
    <row r="9" spans="1:253" x14ac:dyDescent="0.35">
      <c r="A9" s="6">
        <v>33.026543248667089</v>
      </c>
      <c r="G9" s="4">
        <v>49</v>
      </c>
      <c r="H9">
        <v>3</v>
      </c>
      <c r="M9" s="4">
        <v>30.281565802258864</v>
      </c>
      <c r="N9">
        <v>1.8693068923724494</v>
      </c>
      <c r="Z9" s="5">
        <v>0</v>
      </c>
    </row>
    <row r="10" spans="1:253" x14ac:dyDescent="0.35">
      <c r="A10" s="6">
        <v>33.210823607089978</v>
      </c>
      <c r="G10" s="4">
        <v>52</v>
      </c>
      <c r="H10">
        <v>0</v>
      </c>
      <c r="M10" s="4">
        <v>30.535969571056139</v>
      </c>
      <c r="N10">
        <v>2.0705520254796217</v>
      </c>
      <c r="Z10">
        <v>28.500739420677942</v>
      </c>
    </row>
    <row r="11" spans="1:253" x14ac:dyDescent="0.35">
      <c r="A11" s="6">
        <v>33.551871327535878</v>
      </c>
      <c r="G11" s="4">
        <v>55</v>
      </c>
      <c r="H11">
        <v>0</v>
      </c>
      <c r="M11" s="4">
        <v>30.790373339853414</v>
      </c>
      <c r="N11">
        <v>2.2873116424081594</v>
      </c>
      <c r="Z11">
        <v>51.797787845336821</v>
      </c>
    </row>
    <row r="12" spans="1:253" x14ac:dyDescent="0.35">
      <c r="A12" s="6">
        <v>33.927507116401017</v>
      </c>
      <c r="C12">
        <v>3</v>
      </c>
      <c r="G12" s="4">
        <v>58</v>
      </c>
      <c r="H12">
        <v>0</v>
      </c>
      <c r="M12" s="4">
        <v>31.044777108650688</v>
      </c>
      <c r="N12">
        <v>2.5199863434700527</v>
      </c>
      <c r="Z12" s="3">
        <v>4.2485945462526411</v>
      </c>
    </row>
    <row r="13" spans="1:253" x14ac:dyDescent="0.35">
      <c r="A13" s="6">
        <v>34.195049432840435</v>
      </c>
      <c r="C13" t="e">
        <f>SUM(chartrngxl)</f>
        <v>#REF!</v>
      </c>
      <c r="G13" s="4">
        <v>61</v>
      </c>
      <c r="H13">
        <v>0</v>
      </c>
      <c r="M13" s="4">
        <v>31.299180877447963</v>
      </c>
      <c r="N13">
        <v>2.7688835252456871</v>
      </c>
      <c r="Z13" s="3">
        <v>5.8146943302306688</v>
      </c>
    </row>
    <row r="14" spans="1:253" x14ac:dyDescent="0.35">
      <c r="A14" s="6">
        <v>34.602777772148997</v>
      </c>
      <c r="C14" t="e">
        <f>(xlrngnext)</f>
        <v>#REF!</v>
      </c>
      <c r="G14" s="4">
        <v>64</v>
      </c>
      <c r="H14">
        <v>0</v>
      </c>
      <c r="M14" s="4">
        <v>31.553584646245238</v>
      </c>
      <c r="N14">
        <v>3.0342044481073613</v>
      </c>
      <c r="Z14" s="3">
        <v>39.00204657959398</v>
      </c>
    </row>
    <row r="15" spans="1:253" x14ac:dyDescent="0.35">
      <c r="A15" s="6">
        <v>35.059907873077144</v>
      </c>
      <c r="G15" t="s">
        <v>13</v>
      </c>
      <c r="J15" t="e">
        <f>SUM(rngxl)</f>
        <v>#NAME?</v>
      </c>
      <c r="M15" s="4">
        <v>31.807988415042512</v>
      </c>
      <c r="N15">
        <v>3.3160315005843675</v>
      </c>
      <c r="Z15" s="3">
        <v>41.186979909991024</v>
      </c>
    </row>
    <row r="16" spans="1:253" x14ac:dyDescent="0.35">
      <c r="A16" s="6">
        <v>35.374695327431006</v>
      </c>
      <c r="M16" s="4">
        <v>32.062392183839791</v>
      </c>
      <c r="N16">
        <v>3.6143158945392257</v>
      </c>
    </row>
    <row r="17" spans="1:14" x14ac:dyDescent="0.35">
      <c r="A17" s="6">
        <v>36.567271750230276</v>
      </c>
      <c r="M17" s="4">
        <v>32.316795952637065</v>
      </c>
      <c r="N17">
        <v>3.9288660393935371</v>
      </c>
    </row>
    <row r="18" spans="1:14" x14ac:dyDescent="0.35">
      <c r="A18" s="6">
        <v>36.604640941394997</v>
      </c>
      <c r="M18" s="4">
        <v>32.57119972143434</v>
      </c>
      <c r="N18">
        <v>4.2593368537123393</v>
      </c>
    </row>
    <row r="19" spans="1:14" x14ac:dyDescent="0.35">
      <c r="A19" s="6">
        <v>37.057913511094576</v>
      </c>
      <c r="M19" s="4">
        <v>32.825603490231615</v>
      </c>
      <c r="N19">
        <v>4.6052202776783115</v>
      </c>
    </row>
    <row r="20" spans="1:14" x14ac:dyDescent="0.35">
      <c r="A20" s="6">
        <v>37.216923639095278</v>
      </c>
      <c r="F20" s="5" t="e">
        <f>SUM(endxlrnge-A2)</f>
        <v>#REF!</v>
      </c>
      <c r="M20" s="4">
        <v>33.080007259028889</v>
      </c>
      <c r="N20">
        <v>4.9658372497889873</v>
      </c>
    </row>
    <row r="21" spans="1:14" x14ac:dyDescent="0.35">
      <c r="A21" s="6">
        <v>37.269761857391948</v>
      </c>
      <c r="F21">
        <v>64</v>
      </c>
      <c r="M21" s="4">
        <v>33.334411027826164</v>
      </c>
      <c r="N21">
        <v>5.3403314050166717</v>
      </c>
    </row>
    <row r="22" spans="1:14" x14ac:dyDescent="0.35">
      <c r="A22" s="6">
        <v>37.359070396117851</v>
      </c>
      <c r="F22">
        <v>64</v>
      </c>
      <c r="M22" s="4">
        <v>33.588814796623438</v>
      </c>
      <c r="N22">
        <v>5.727664739332134</v>
      </c>
    </row>
    <row r="23" spans="1:14" x14ac:dyDescent="0.35">
      <c r="A23" s="6">
        <v>37.389714346527242</v>
      </c>
      <c r="F23">
        <f>ROUNDUP(D4,30)</f>
        <v>3</v>
      </c>
      <c r="M23" s="4">
        <v>33.843218565420713</v>
      </c>
      <c r="N23">
        <v>6.1266154667028987</v>
      </c>
    </row>
    <row r="24" spans="1:14" x14ac:dyDescent="0.35">
      <c r="A24" s="6">
        <v>37.640887921618145</v>
      </c>
      <c r="M24" s="4">
        <v>34.097622334217988</v>
      </c>
      <c r="N24">
        <v>6.5357782693918418</v>
      </c>
    </row>
    <row r="25" spans="1:14" ht="13.15" x14ac:dyDescent="0.4">
      <c r="A25" s="6">
        <v>37.685457976364759</v>
      </c>
      <c r="B25" s="1" t="s">
        <v>3</v>
      </c>
      <c r="M25" s="4">
        <v>34.352026103015262</v>
      </c>
      <c r="N25">
        <v>6.9535671107351043</v>
      </c>
    </row>
    <row r="26" spans="1:14" ht="13.15" x14ac:dyDescent="0.4">
      <c r="A26" s="6">
        <v>37.920361349858361</v>
      </c>
      <c r="B26" s="1" t="s">
        <v>4</v>
      </c>
      <c r="M26" s="4">
        <v>34.606429871812537</v>
      </c>
      <c r="N26">
        <v>7.3782207418900745</v>
      </c>
    </row>
    <row r="27" spans="1:14" ht="13.15" x14ac:dyDescent="0.4">
      <c r="A27" s="6">
        <v>38.09880796637178</v>
      </c>
      <c r="B27" s="1" t="s">
        <v>5</v>
      </c>
      <c r="M27" s="4">
        <v>34.860833640609812</v>
      </c>
      <c r="N27">
        <v>7.8078109908245334</v>
      </c>
    </row>
    <row r="28" spans="1:14" ht="13.15" x14ac:dyDescent="0.4">
      <c r="A28" s="6">
        <v>39.119054564268858</v>
      </c>
      <c r="B28" s="1" t="s">
        <v>6</v>
      </c>
      <c r="M28" s="4">
        <v>35.115237409407086</v>
      </c>
      <c r="N28">
        <v>8.2402538737658055</v>
      </c>
    </row>
    <row r="29" spans="1:14" ht="13.15" x14ac:dyDescent="0.4">
      <c r="A29" s="6">
        <v>39.318039031371939</v>
      </c>
      <c r="B29" s="1" t="s">
        <v>16</v>
      </c>
      <c r="M29" s="4">
        <v>35.369641178204361</v>
      </c>
      <c r="N29">
        <v>8.6733235173224212</v>
      </c>
    </row>
    <row r="30" spans="1:14" ht="13.15" x14ac:dyDescent="0.4">
      <c r="A30" s="6">
        <v>39.412900133247007</v>
      </c>
      <c r="B30" s="1" t="s">
        <v>7</v>
      </c>
      <c r="M30" s="4">
        <v>35.624044947001636</v>
      </c>
      <c r="N30">
        <v>9.1046688245742882</v>
      </c>
    </row>
    <row r="31" spans="1:14" ht="13.15" x14ac:dyDescent="0.4">
      <c r="A31" s="6">
        <v>39.453004518697895</v>
      </c>
      <c r="B31" s="1" t="s">
        <v>17</v>
      </c>
      <c r="M31" s="4">
        <v>35.87844871579891</v>
      </c>
      <c r="N31">
        <v>9.5318327617879355</v>
      </c>
    </row>
    <row r="32" spans="1:14" ht="13.15" x14ac:dyDescent="0.4">
      <c r="A32" s="6">
        <v>39.768857801825362</v>
      </c>
      <c r="B32" s="1" t="s">
        <v>8</v>
      </c>
      <c r="M32" s="4">
        <v>36.132852484596185</v>
      </c>
      <c r="N32">
        <v>9.9522740853552545</v>
      </c>
    </row>
    <row r="33" spans="1:30" ht="13.15" x14ac:dyDescent="0.4">
      <c r="A33" s="6">
        <v>39.781618871884</v>
      </c>
      <c r="B33" s="1" t="s">
        <v>9</v>
      </c>
      <c r="M33" s="4">
        <v>36.38725625339346</v>
      </c>
      <c r="N33">
        <v>10.363391272463959</v>
      </c>
    </row>
    <row r="34" spans="1:30" ht="13.15" x14ac:dyDescent="0.4">
      <c r="A34" s="6">
        <v>39.803123791293743</v>
      </c>
      <c r="B34" s="1" t="s">
        <v>10</v>
      </c>
      <c r="M34" s="4">
        <v>36.641660022190734</v>
      </c>
      <c r="N34">
        <v>10.762548365320377</v>
      </c>
    </row>
    <row r="35" spans="1:30" ht="13.15" x14ac:dyDescent="0.4">
      <c r="A35" s="6">
        <v>40.026266449631073</v>
      </c>
      <c r="B35" s="1" t="s">
        <v>11</v>
      </c>
      <c r="M35" s="4">
        <v>36.896063790988009</v>
      </c>
      <c r="N35">
        <v>11.147102388897855</v>
      </c>
    </row>
    <row r="36" spans="1:30" ht="13.15" x14ac:dyDescent="0.4">
      <c r="A36" s="6">
        <v>40.16318602982043</v>
      </c>
      <c r="B36" s="9">
        <v>0.817497938352858</v>
      </c>
      <c r="C36" t="s">
        <v>14</v>
      </c>
      <c r="M36" s="4">
        <v>37.150467559785284</v>
      </c>
      <c r="N36">
        <v>11.514431957579164</v>
      </c>
    </row>
    <row r="37" spans="1:30" ht="13.15" x14ac:dyDescent="0.4">
      <c r="A37" s="6">
        <v>40.334380110757984</v>
      </c>
      <c r="B37" s="10">
        <v>3.3169745188365386E-2</v>
      </c>
      <c r="C37" s="2" t="s">
        <v>15</v>
      </c>
      <c r="M37" s="4">
        <v>37.404871328582558</v>
      </c>
      <c r="N37">
        <v>11.861966648018257</v>
      </c>
    </row>
    <row r="38" spans="1:30" x14ac:dyDescent="0.35">
      <c r="A38" s="6">
        <v>40.413696084270242</v>
      </c>
      <c r="M38" s="4">
        <v>37.659275097379833</v>
      </c>
      <c r="N38">
        <v>12.187216685260179</v>
      </c>
    </row>
    <row r="39" spans="1:30" ht="293.25" x14ac:dyDescent="0.35">
      <c r="A39" s="6">
        <v>40.626163199273542</v>
      </c>
      <c r="M39" s="4">
        <v>37.913678866177108</v>
      </c>
      <c r="N39">
        <v>12.487802467658447</v>
      </c>
      <c r="AD39" s="11" t="s">
        <v>18</v>
      </c>
    </row>
    <row r="40" spans="1:30" ht="242.25" x14ac:dyDescent="0.35">
      <c r="A40" s="6">
        <v>40.639437280005509</v>
      </c>
      <c r="M40" s="4">
        <v>38.168082634974382</v>
      </c>
      <c r="N40">
        <v>12.761483444243389</v>
      </c>
      <c r="AD40" s="11" t="s">
        <v>12</v>
      </c>
    </row>
    <row r="41" spans="1:30" x14ac:dyDescent="0.35">
      <c r="A41" s="6">
        <v>40.645469956440117</v>
      </c>
      <c r="M41" s="4">
        <v>38.422486403771657</v>
      </c>
      <c r="N41">
        <v>13.006185856516737</v>
      </c>
    </row>
    <row r="42" spans="1:30" x14ac:dyDescent="0.35">
      <c r="A42" s="6">
        <v>40.920299174092904</v>
      </c>
      <c r="M42" s="4">
        <v>38.676890172568932</v>
      </c>
      <c r="N42">
        <v>13.220028865511159</v>
      </c>
    </row>
    <row r="43" spans="1:30" x14ac:dyDescent="0.35">
      <c r="A43" s="6">
        <v>40.958238009108236</v>
      </c>
      <c r="M43" s="4">
        <v>38.931293941366206</v>
      </c>
      <c r="N43">
        <v>13.401348604416505</v>
      </c>
    </row>
    <row r="44" spans="1:30" x14ac:dyDescent="0.35">
      <c r="A44" s="6">
        <v>41.076119529571777</v>
      </c>
      <c r="M44" s="4">
        <v>39.185697710163481</v>
      </c>
      <c r="N44">
        <v>13.548719726909848</v>
      </c>
    </row>
    <row r="45" spans="1:30" x14ac:dyDescent="0.35">
      <c r="A45" s="6">
        <v>41.191393761695601</v>
      </c>
      <c r="M45" s="4">
        <v>39.440101478960756</v>
      </c>
      <c r="N45">
        <v>13.660974061020815</v>
      </c>
    </row>
    <row r="46" spans="1:30" x14ac:dyDescent="0.35">
      <c r="A46" s="6">
        <v>41.227869130738284</v>
      </c>
      <c r="M46" s="4">
        <v>39.69450524775803</v>
      </c>
      <c r="N46">
        <v>13.737216027129131</v>
      </c>
    </row>
    <row r="47" spans="1:30" x14ac:dyDescent="0.35">
      <c r="A47" s="6">
        <v>41.558689960189049</v>
      </c>
      <c r="M47" s="4">
        <v>39.948909016555305</v>
      </c>
      <c r="N47">
        <v>13.776834535481258</v>
      </c>
    </row>
    <row r="48" spans="1:30" x14ac:dyDescent="0.35">
      <c r="A48" s="6">
        <v>41.720368632091251</v>
      </c>
      <c r="M48" s="4">
        <v>40.20331278535258</v>
      </c>
      <c r="N48">
        <v>13.779511142151538</v>
      </c>
    </row>
    <row r="49" spans="1:14" x14ac:dyDescent="0.35">
      <c r="A49" s="6">
        <v>41.801482025063571</v>
      </c>
      <c r="M49" s="4">
        <v>40.457716554149854</v>
      </c>
      <c r="N49">
        <v>13.745224311188446</v>
      </c>
    </row>
    <row r="50" spans="1:14" x14ac:dyDescent="0.35">
      <c r="A50" s="6">
        <v>41.806592536722327</v>
      </c>
      <c r="M50" s="4">
        <v>40.712120322947129</v>
      </c>
      <c r="N50">
        <v>13.674249703153185</v>
      </c>
    </row>
    <row r="51" spans="1:14" x14ac:dyDescent="0.35">
      <c r="A51" s="6">
        <v>41.840153549839073</v>
      </c>
      <c r="M51" s="4">
        <v>40.966524091744404</v>
      </c>
      <c r="N51">
        <v>13.567156484643229</v>
      </c>
    </row>
    <row r="52" spans="1:14" x14ac:dyDescent="0.35">
      <c r="A52" s="6">
        <v>41.867985684654734</v>
      </c>
      <c r="M52" s="4">
        <v>41.220927860541678</v>
      </c>
      <c r="N52">
        <v>13.42479972790918</v>
      </c>
    </row>
    <row r="53" spans="1:14" x14ac:dyDescent="0.35">
      <c r="A53" s="6">
        <v>42.085406227840416</v>
      </c>
      <c r="M53" s="4">
        <v>41.475331629338953</v>
      </c>
      <c r="N53">
        <v>13.248309042526454</v>
      </c>
    </row>
    <row r="54" spans="1:14" x14ac:dyDescent="0.35">
      <c r="A54" s="6">
        <v>42.26433635102984</v>
      </c>
      <c r="M54" s="4">
        <v>41.729735398136228</v>
      </c>
      <c r="N54">
        <v>13.039073650530451</v>
      </c>
    </row>
    <row r="55" spans="1:14" x14ac:dyDescent="0.35">
      <c r="A55" s="6">
        <v>42.337520489243346</v>
      </c>
      <c r="M55" s="4">
        <v>41.984139166933502</v>
      </c>
      <c r="N55">
        <v>12.798724180820948</v>
      </c>
    </row>
    <row r="56" spans="1:14" x14ac:dyDescent="0.35">
      <c r="A56" s="6">
        <v>42.486941062355058</v>
      </c>
      <c r="M56" s="4">
        <v>42.238542935730777</v>
      </c>
      <c r="N56">
        <v>12.529111516491723</v>
      </c>
    </row>
    <row r="57" spans="1:14" x14ac:dyDescent="0.35">
      <c r="A57" s="6">
        <v>42.532775128509741</v>
      </c>
      <c r="M57" s="4">
        <v>42.492946704528052</v>
      </c>
      <c r="N57">
        <v>12.232283078738162</v>
      </c>
    </row>
    <row r="58" spans="1:14" x14ac:dyDescent="0.35">
      <c r="A58" s="6">
        <v>42.581641289746756</v>
      </c>
      <c r="M58" s="4">
        <v>42.747350473325326</v>
      </c>
      <c r="N58">
        <v>11.910456972057547</v>
      </c>
    </row>
    <row r="59" spans="1:14" x14ac:dyDescent="0.35">
      <c r="A59" s="6">
        <v>42.707481265848777</v>
      </c>
      <c r="M59" s="4">
        <v>43.001754242122601</v>
      </c>
      <c r="N59">
        <v>11.565994446756749</v>
      </c>
    </row>
    <row r="60" spans="1:14" x14ac:dyDescent="0.35">
      <c r="A60" s="6">
        <v>42.775312748869084</v>
      </c>
      <c r="M60" s="4">
        <v>43.256158010919876</v>
      </c>
      <c r="N60">
        <v>11.201371155766315</v>
      </c>
    </row>
    <row r="61" spans="1:14" x14ac:dyDescent="0.35">
      <c r="A61" s="6">
        <v>42.97709297885968</v>
      </c>
      <c r="M61" s="4">
        <v>43.51056177971715</v>
      </c>
      <c r="N61">
        <v>10.819147693160279</v>
      </c>
    </row>
    <row r="62" spans="1:14" x14ac:dyDescent="0.35">
      <c r="A62" s="6">
        <v>43.364673805434727</v>
      </c>
      <c r="M62" s="4">
        <v>43.764965548514425</v>
      </c>
      <c r="N62">
        <v>10.421939901613136</v>
      </c>
    </row>
    <row r="63" spans="1:14" x14ac:dyDescent="0.35">
      <c r="A63" s="6">
        <v>43.479307327748863</v>
      </c>
      <c r="M63" s="4">
        <v>44.0193693173117</v>
      </c>
      <c r="N63">
        <v>10.012389425585956</v>
      </c>
    </row>
    <row r="64" spans="1:14" x14ac:dyDescent="0.35">
      <c r="A64" s="6">
        <v>43.600516585068817</v>
      </c>
      <c r="M64" s="4">
        <v>44.273773086108974</v>
      </c>
      <c r="N64">
        <v>9.5931349668784716</v>
      </c>
    </row>
    <row r="65" spans="1:14" x14ac:dyDescent="0.35">
      <c r="A65" s="6">
        <v>43.781091080795214</v>
      </c>
      <c r="M65" s="4">
        <v>44.528176854906249</v>
      </c>
      <c r="N65">
        <v>9.1667846701097417</v>
      </c>
    </row>
    <row r="66" spans="1:14" x14ac:dyDescent="0.35">
      <c r="A66" s="6">
        <v>43.914945214924586</v>
      </c>
      <c r="M66" s="4">
        <v>44.782580623703524</v>
      </c>
      <c r="N66">
        <v>8.7358900286984564</v>
      </c>
    </row>
    <row r="67" spans="1:14" x14ac:dyDescent="0.35">
      <c r="A67" s="6">
        <v>44.208671350918308</v>
      </c>
      <c r="M67" s="4">
        <v>45.036984392500798</v>
      </c>
      <c r="N67">
        <v>8.3029216581790628</v>
      </c>
    </row>
    <row r="68" spans="1:14" x14ac:dyDescent="0.35">
      <c r="A68" s="6">
        <v>44.322308770705341</v>
      </c>
      <c r="M68" s="4">
        <v>45.291388161298073</v>
      </c>
      <c r="N68">
        <v>7.8702472345160279</v>
      </c>
    </row>
    <row r="69" spans="1:14" x14ac:dyDescent="0.35">
      <c r="A69" s="6">
        <v>44.384407217855355</v>
      </c>
      <c r="M69" s="4">
        <v>45.545791930095348</v>
      </c>
      <c r="N69">
        <v>7.4401118418576146</v>
      </c>
    </row>
    <row r="70" spans="1:14" x14ac:dyDescent="0.35">
      <c r="A70" s="6">
        <v>44.607899170193704</v>
      </c>
      <c r="M70" s="4">
        <v>45.800195698892622</v>
      </c>
      <c r="N70">
        <v>7.0146209183388502</v>
      </c>
    </row>
    <row r="71" spans="1:14" x14ac:dyDescent="0.35">
      <c r="A71" s="6">
        <v>44.703441596274132</v>
      </c>
      <c r="M71" s="4">
        <v>46.054599467689897</v>
      </c>
      <c r="N71">
        <v>6.5957259315377925</v>
      </c>
    </row>
    <row r="72" spans="1:14" x14ac:dyDescent="0.35">
      <c r="A72" s="6">
        <v>44.811042887481996</v>
      </c>
      <c r="M72" s="4">
        <v>46.309003236487172</v>
      </c>
      <c r="N72">
        <v>6.1852128584062207</v>
      </c>
    </row>
    <row r="73" spans="1:14" x14ac:dyDescent="0.35">
      <c r="A73" s="6">
        <v>45.351651775994618</v>
      </c>
      <c r="M73" s="4">
        <v>46.563407005284446</v>
      </c>
      <c r="N73">
        <v>5.7846934892535211</v>
      </c>
    </row>
    <row r="74" spans="1:14" x14ac:dyDescent="0.35">
      <c r="A74" s="6">
        <v>45.37012906957159</v>
      </c>
      <c r="M74" s="4">
        <v>46.817810774081721</v>
      </c>
      <c r="N74">
        <v>5.3955995228670348</v>
      </c>
    </row>
    <row r="75" spans="1:14" x14ac:dyDescent="0.35">
      <c r="A75" s="6">
        <v>45.546250570545574</v>
      </c>
      <c r="M75" s="4">
        <v>47.072214542878996</v>
      </c>
      <c r="N75">
        <v>5.0191793711692823</v>
      </c>
    </row>
    <row r="76" spans="1:14" x14ac:dyDescent="0.35">
      <c r="A76" s="6">
        <v>46.323793899884791</v>
      </c>
      <c r="M76" s="4">
        <v>47.32661831167627</v>
      </c>
      <c r="N76">
        <v>4.6564975478462003</v>
      </c>
    </row>
    <row r="77" spans="1:14" x14ac:dyDescent="0.35">
      <c r="A77" s="6">
        <v>46.772316396974105</v>
      </c>
      <c r="M77" s="4">
        <v>47.581022080473545</v>
      </c>
      <c r="N77">
        <v>4.308436476855853</v>
      </c>
    </row>
    <row r="78" spans="1:14" x14ac:dyDescent="0.35">
      <c r="A78" s="6">
        <v>47.629857201080696</v>
      </c>
      <c r="M78" s="4">
        <v>47.83542584927082</v>
      </c>
      <c r="N78">
        <v>3.975700524182201</v>
      </c>
    </row>
    <row r="79" spans="1:14" x14ac:dyDescent="0.35">
      <c r="A79" s="6">
        <v>49.975689198764684</v>
      </c>
      <c r="M79" s="4">
        <v>48.089829618068094</v>
      </c>
      <c r="N79">
        <v>3.6588220299803784</v>
      </c>
    </row>
    <row r="80" spans="1:14" x14ac:dyDescent="0.35">
      <c r="A80" s="6">
        <v>50.422750013773609</v>
      </c>
      <c r="M80" s="4">
        <v>48.344233386865369</v>
      </c>
      <c r="N80">
        <v>3.3581690985287929</v>
      </c>
    </row>
    <row r="81" spans="1:29" x14ac:dyDescent="0.35">
      <c r="A81" s="6">
        <v>51.797787845336821</v>
      </c>
      <c r="M81" s="4">
        <v>48.598637155662644</v>
      </c>
      <c r="N81">
        <v>3.0739548901403797</v>
      </c>
    </row>
    <row r="82" spans="1:29" x14ac:dyDescent="0.35">
      <c r="M82" s="4">
        <v>48.853040924459918</v>
      </c>
      <c r="N82">
        <v>2.8062481522070559</v>
      </c>
    </row>
    <row r="83" spans="1:29" x14ac:dyDescent="0.35">
      <c r="M83" s="4">
        <v>49.107444693257193</v>
      </c>
      <c r="N83">
        <v>2.5549847255267739</v>
      </c>
    </row>
    <row r="84" spans="1:29" x14ac:dyDescent="0.35">
      <c r="M84" s="4">
        <v>49.361848462054468</v>
      </c>
      <c r="N84">
        <v>2.3199797665344488</v>
      </c>
    </row>
    <row r="85" spans="1:29" x14ac:dyDescent="0.35">
      <c r="M85" s="4">
        <v>49.616252230851742</v>
      </c>
      <c r="N85">
        <v>2.1009404354655961</v>
      </c>
    </row>
    <row r="86" spans="1:29" x14ac:dyDescent="0.35">
      <c r="M86" s="4">
        <v>49.870655999649017</v>
      </c>
      <c r="N86">
        <v>1.8974788141854058</v>
      </c>
    </row>
    <row r="87" spans="1:29" x14ac:dyDescent="0.35">
      <c r="M87" s="4">
        <v>50.125059768446292</v>
      </c>
      <c r="N87">
        <v>1.7091248347223156</v>
      </c>
    </row>
    <row r="88" spans="1:29" x14ac:dyDescent="0.35">
      <c r="M88" s="4">
        <v>50.379463537243566</v>
      </c>
      <c r="N88">
        <v>1.5353390197302414</v>
      </c>
    </row>
    <row r="89" spans="1:29" x14ac:dyDescent="0.35">
      <c r="M89" s="4">
        <v>50.633867306040841</v>
      </c>
      <c r="N89">
        <v>1.3755248584369311</v>
      </c>
    </row>
    <row r="90" spans="1:29" x14ac:dyDescent="0.35">
      <c r="M90" s="4">
        <v>50.888271074838116</v>
      </c>
      <c r="N90">
        <v>1.2290406654008383</v>
      </c>
    </row>
    <row r="91" spans="1:29" ht="13.15" x14ac:dyDescent="0.4">
      <c r="A91" s="1"/>
      <c r="B91" s="1"/>
      <c r="M91" s="4">
        <v>51.14267484363539</v>
      </c>
      <c r="N91">
        <v>1.0952107939119384</v>
      </c>
    </row>
    <row r="92" spans="1:29" ht="13.15" x14ac:dyDescent="0.4">
      <c r="A92" s="1"/>
      <c r="B92" s="1"/>
      <c r="M92" s="4">
        <v>51.397078612432665</v>
      </c>
      <c r="N92">
        <v>0.97333610049805297</v>
      </c>
      <c r="AC92">
        <v>0</v>
      </c>
    </row>
    <row r="93" spans="1:29" ht="13.15" x14ac:dyDescent="0.4">
      <c r="A93" s="8"/>
      <c r="B93" s="1"/>
      <c r="M93" s="4">
        <v>51.65148238122994</v>
      </c>
      <c r="N93">
        <v>0.86270358116426793</v>
      </c>
      <c r="AC93">
        <v>0</v>
      </c>
    </row>
    <row r="94" spans="1:29" x14ac:dyDescent="0.35">
      <c r="M94" s="4">
        <v>51.905886150027214</v>
      </c>
      <c r="N94">
        <v>0.76259512319667222</v>
      </c>
      <c r="AC94">
        <v>0</v>
      </c>
    </row>
    <row r="95" spans="1:29" x14ac:dyDescent="0.35">
      <c r="M95" s="4">
        <v>52.160289918824489</v>
      </c>
      <c r="N95">
        <v>0.6722953381785427</v>
      </c>
    </row>
    <row r="96" spans="1:29" x14ac:dyDescent="0.35">
      <c r="M96" s="4">
        <v>52.414693687621764</v>
      </c>
      <c r="N96">
        <v>0.59109846195392968</v>
      </c>
    </row>
    <row r="97" spans="13:14" x14ac:dyDescent="0.35">
      <c r="M97" s="4">
        <v>52.669097456419038</v>
      </c>
      <c r="N97">
        <v>0.5183143253687581</v>
      </c>
    </row>
    <row r="98" spans="13:14" x14ac:dyDescent="0.35">
      <c r="M98" s="4">
        <v>52.923501225216313</v>
      </c>
      <c r="N98">
        <v>0.45327341554136863</v>
      </c>
    </row>
    <row r="99" spans="13:14" x14ac:dyDescent="0.35">
      <c r="M99" s="4">
        <v>53.177904994013588</v>
      </c>
      <c r="N99">
        <v>0.39533106105682775</v>
      </c>
    </row>
    <row r="100" spans="13:14" x14ac:dyDescent="0.35">
      <c r="M100" s="4">
        <v>53.432308762810862</v>
      </c>
      <c r="N100">
        <v>0.34387078580607389</v>
      </c>
    </row>
    <row r="101" spans="13:14" x14ac:dyDescent="0.35">
      <c r="M101" s="4">
        <v>53.686712531608137</v>
      </c>
      <c r="N101">
        <v>0.29830688522829946</v>
      </c>
    </row>
    <row r="102" spans="13:14" x14ac:dyDescent="0.35">
      <c r="M102" s="4">
        <v>53.941116300405412</v>
      </c>
      <c r="N102">
        <v>0.25808628554317598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Admit time</vt:lpstr>
      <vt:lpstr>Sheet3</vt:lpstr>
      <vt:lpstr>Dataxl1 (1)</vt:lpstr>
      <vt:lpstr>chartrang1</vt:lpstr>
      <vt:lpstr>rngg1</vt:lpstr>
      <vt:lpstr>rngxl3</vt:lpstr>
      <vt:lpstr>xlrngend</vt:lpstr>
      <vt:lpstr>xlrngformean</vt:lpstr>
      <vt:lpstr>xlrngg1</vt:lpstr>
      <vt:lpstr>xlrngt</vt:lpstr>
    </vt:vector>
  </TitlesOfParts>
  <Company>Institute of Quality and Reliability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Hemant Urdhwareshe</dc:creator>
  <cp:lastModifiedBy>Hemant Urdhwareshe</cp:lastModifiedBy>
  <dcterms:created xsi:type="dcterms:W3CDTF">2008-06-20T05:00:03Z</dcterms:created>
  <dcterms:modified xsi:type="dcterms:W3CDTF">2020-11-23T13:27:40Z</dcterms:modified>
</cp:coreProperties>
</file>